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940" activeTab="1"/>
  </bookViews>
  <sheets>
    <sheet name="发展目标" sheetId="81" r:id="rId1"/>
    <sheet name="主要经济指标" sheetId="88" r:id="rId2"/>
    <sheet name="规模工业生产主要分类" sheetId="24" r:id="rId3"/>
    <sheet name="主要产业" sheetId="50" r:id="rId4"/>
    <sheet name="分县市区园区工业" sheetId="47" r:id="rId5"/>
    <sheet name="规模以上工业经济效益" sheetId="94" state="hidden" r:id="rId6"/>
    <sheet name="用电量" sheetId="53" state="hidden" r:id="rId7"/>
    <sheet name="交通运输邮电" sheetId="93" r:id="rId8"/>
    <sheet name="固定资产投资" sheetId="25" r:id="rId9"/>
    <sheet name="固定资产投资2" sheetId="95" state="hidden" r:id="rId10"/>
    <sheet name="商品房建设与销售" sheetId="97" r:id="rId11"/>
    <sheet name="国内贸易、旅游" sheetId="71" r:id="rId12"/>
    <sheet name="热点商品" sheetId="72" r:id="rId13"/>
    <sheet name="规上服务业营业收入" sheetId="96" state="hidden" r:id="rId14"/>
    <sheet name="财政金融" sheetId="70" r:id="rId15"/>
    <sheet name="人民生活和物价" sheetId="27" r:id="rId16"/>
    <sheet name="调查单位" sheetId="91" r:id="rId17"/>
    <sheet name="县市2" sheetId="2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b">#REF!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j">#REF!</definedName>
    <definedName name="金融" hidden="1">{"'Sheet1'!$B$1:$F$24","'七、地方财政'!$A$1:$E$32","'七、地方财政'!$G$78","'Sheet1'!$J$1:$O$24"}</definedName>
    <definedName name="五、农业生产资料价格总指数〈_〉">[10]五、国内贸易!$A$31</definedName>
  </definedNames>
  <calcPr calcId="144525"/>
</workbook>
</file>

<file path=xl/sharedStrings.xml><?xml version="1.0" encoding="utf-8"?>
<sst xmlns="http://schemas.openxmlformats.org/spreadsheetml/2006/main" count="584" uniqueCount="389">
  <si>
    <r>
      <rPr>
        <b/>
        <sz val="16"/>
        <rFont val="宋体"/>
        <charset val="134"/>
      </rPr>
      <t>国家、湖南省、岳阳市</t>
    </r>
    <r>
      <rPr>
        <b/>
        <sz val="16"/>
        <rFont val="Times New Roman"/>
        <charset val="0"/>
      </rPr>
      <t>2023</t>
    </r>
    <r>
      <rPr>
        <b/>
        <sz val="16"/>
        <rFont val="宋体"/>
        <charset val="134"/>
      </rPr>
      <t>年度经济社会发展预期目标</t>
    </r>
  </si>
  <si>
    <r>
      <rPr>
        <sz val="12"/>
        <rFont val="宋体"/>
        <charset val="134"/>
      </rPr>
      <t>指标名称</t>
    </r>
  </si>
  <si>
    <r>
      <rPr>
        <sz val="12"/>
        <rFont val="宋体"/>
        <charset val="134"/>
      </rPr>
      <t>单位</t>
    </r>
  </si>
  <si>
    <t>国家</t>
  </si>
  <si>
    <r>
      <rPr>
        <sz val="12"/>
        <rFont val="宋体"/>
        <charset val="134"/>
      </rPr>
      <t>湖南省</t>
    </r>
  </si>
  <si>
    <r>
      <rPr>
        <sz val="12"/>
        <rFont val="宋体"/>
        <charset val="134"/>
      </rPr>
      <t>岳阳市</t>
    </r>
  </si>
  <si>
    <t>GDP</t>
  </si>
  <si>
    <t>%</t>
  </si>
  <si>
    <r>
      <rPr>
        <sz val="12"/>
        <rFont val="Times New Roman"/>
        <charset val="0"/>
      </rPr>
      <t>5%</t>
    </r>
    <r>
      <rPr>
        <sz val="12"/>
        <rFont val="宋体"/>
        <charset val="134"/>
      </rPr>
      <t>左右</t>
    </r>
  </si>
  <si>
    <r>
      <rPr>
        <sz val="11"/>
        <rFont val="Times New Roman"/>
        <charset val="0"/>
      </rPr>
      <t>6.5%</t>
    </r>
    <r>
      <rPr>
        <sz val="11"/>
        <rFont val="方正书宋_GBK"/>
        <charset val="0"/>
      </rPr>
      <t>左右</t>
    </r>
  </si>
  <si>
    <r>
      <rPr>
        <sz val="12"/>
        <rFont val="宋体"/>
        <charset val="134"/>
      </rPr>
      <t>规模工业增加值</t>
    </r>
  </si>
  <si>
    <r>
      <rPr>
        <sz val="12"/>
        <rFont val="宋体"/>
        <charset val="134"/>
      </rPr>
      <t>固定资产投资</t>
    </r>
  </si>
  <si>
    <r>
      <rPr>
        <sz val="11"/>
        <rFont val="Times New Roman"/>
        <charset val="0"/>
      </rPr>
      <t>7%</t>
    </r>
    <r>
      <rPr>
        <sz val="11"/>
        <rFont val="方正书宋_GBK"/>
        <charset val="0"/>
      </rPr>
      <t>以上</t>
    </r>
  </si>
  <si>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</si>
  <si>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进出口总额</t>
    </r>
  </si>
  <si>
    <t>%、亿元</t>
  </si>
  <si>
    <t>促稳提质</t>
  </si>
  <si>
    <r>
      <rPr>
        <sz val="11"/>
        <rFont val="Times New Roman"/>
        <charset val="0"/>
      </rPr>
      <t>850</t>
    </r>
    <r>
      <rPr>
        <sz val="11"/>
        <rFont val="方正书宋_GBK"/>
        <charset val="0"/>
      </rPr>
      <t>亿元</t>
    </r>
  </si>
  <si>
    <t>居民消费价格</t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</si>
  <si>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左右</t>
    </r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</si>
  <si>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以内</t>
    </r>
  </si>
  <si>
    <t>一般公共预算地方收入</t>
  </si>
  <si>
    <r>
      <rPr>
        <sz val="11"/>
        <rFont val="Times New Roman"/>
        <charset val="0"/>
      </rPr>
      <t>8%</t>
    </r>
    <r>
      <rPr>
        <sz val="11"/>
        <rFont val="方正书宋_GBK"/>
        <charset val="0"/>
      </rPr>
      <t>以上</t>
    </r>
  </si>
  <si>
    <t>居民收入</t>
  </si>
  <si>
    <t>与经济增长基本同步</t>
  </si>
  <si>
    <t>城镇新增就业</t>
  </si>
  <si>
    <t>万人</t>
  </si>
  <si>
    <t>1200万人左右</t>
  </si>
  <si>
    <t>70万人</t>
  </si>
  <si>
    <t>城镇调查失业率</t>
  </si>
  <si>
    <r>
      <rPr>
        <sz val="12"/>
        <rFont val="Times New Roman"/>
        <charset val="0"/>
      </rPr>
      <t>5.5%</t>
    </r>
    <r>
      <rPr>
        <sz val="12"/>
        <rFont val="方正书宋_GBK"/>
        <charset val="0"/>
      </rPr>
      <t>左右</t>
    </r>
  </si>
  <si>
    <t>1-4月岳阳市主要经济指标完成情况表</t>
  </si>
  <si>
    <t>主要指标</t>
  </si>
  <si>
    <t>单 位</t>
  </si>
  <si>
    <t>总量</t>
  </si>
  <si>
    <t>增幅（%）</t>
  </si>
  <si>
    <t>地区生产总值（1-3月）</t>
  </si>
  <si>
    <t>亿元</t>
  </si>
  <si>
    <t xml:space="preserve">  第一产业（1-3月）</t>
  </si>
  <si>
    <t xml:space="preserve">  第二产业（1-3月）</t>
  </si>
  <si>
    <t xml:space="preserve">  第三产业（1-3月）</t>
  </si>
  <si>
    <t>规模以上工业增加值</t>
  </si>
  <si>
    <t>—</t>
  </si>
  <si>
    <t>规模以上服务业主营业务收入（1-3月）</t>
  </si>
  <si>
    <t>固定资产投资</t>
  </si>
  <si>
    <t xml:space="preserve">  产业投资</t>
  </si>
  <si>
    <t xml:space="preserve">  工业投资</t>
  </si>
  <si>
    <t xml:space="preserve">  房地产投资</t>
  </si>
  <si>
    <t>商品房销售面积</t>
  </si>
  <si>
    <t>万平方米</t>
  </si>
  <si>
    <t>商品房销售额</t>
  </si>
  <si>
    <t>社会消费品零售总额</t>
  </si>
  <si>
    <t xml:space="preserve">  限上企业（单位）消费品零售额</t>
  </si>
  <si>
    <t>进出口总额</t>
  </si>
  <si>
    <t xml:space="preserve">  出口总额</t>
  </si>
  <si>
    <t xml:space="preserve">  进口总额</t>
  </si>
  <si>
    <t>实际到位内资</t>
  </si>
  <si>
    <t>实际使用外商直接投资（1-3月）</t>
  </si>
  <si>
    <t>万美元</t>
  </si>
  <si>
    <t>一般公共预算支出</t>
  </si>
  <si>
    <t>金融机构存款余额</t>
  </si>
  <si>
    <t xml:space="preserve">  住户存款余额</t>
  </si>
  <si>
    <t>金融机构贷款余额</t>
  </si>
  <si>
    <t>全体居民人均可支配收入（1-3月）</t>
  </si>
  <si>
    <t>元</t>
  </si>
  <si>
    <t>城镇居民人均可支配收入（1-3月）</t>
  </si>
  <si>
    <t>农村居民人均可支配收入（1-3月）</t>
  </si>
  <si>
    <t>全社会用电量</t>
  </si>
  <si>
    <t>亿千瓦时</t>
  </si>
  <si>
    <t xml:space="preserve">  工业用电量</t>
  </si>
  <si>
    <t>规模工业生产主要分类</t>
  </si>
  <si>
    <t>指    标</t>
  </si>
  <si>
    <t>增幅(%)</t>
  </si>
  <si>
    <t>全市规模工业增加值</t>
  </si>
  <si>
    <t>其中：国有企业</t>
  </si>
  <si>
    <t xml:space="preserve">           股份制企业</t>
  </si>
  <si>
    <t xml:space="preserve">           外商及港、澳、台商投资企业</t>
  </si>
  <si>
    <t xml:space="preserve">           其他经济类型企业</t>
  </si>
  <si>
    <t>其中：大中型工业</t>
  </si>
  <si>
    <t xml:space="preserve">           中小微型工业</t>
  </si>
  <si>
    <t>其中：公有制工业</t>
  </si>
  <si>
    <t xml:space="preserve">           非公有制工业</t>
  </si>
  <si>
    <t>其中：中省工业</t>
  </si>
  <si>
    <t xml:space="preserve">           地方工业</t>
  </si>
  <si>
    <t>其中：高加工度工业</t>
  </si>
  <si>
    <t>其中：高技术产业</t>
  </si>
  <si>
    <t>规模工业主要行业</t>
  </si>
  <si>
    <t>主要行业增加值</t>
  </si>
  <si>
    <t>石化行业</t>
  </si>
  <si>
    <t>造纸行业</t>
  </si>
  <si>
    <t>电力行业</t>
  </si>
  <si>
    <t>食品行业</t>
  </si>
  <si>
    <t>机械行业</t>
  </si>
  <si>
    <t>纺织行业</t>
  </si>
  <si>
    <t>建材行业</t>
  </si>
  <si>
    <t>有色及循环行业</t>
  </si>
  <si>
    <t>医药行业</t>
  </si>
  <si>
    <t>电子信息制造业</t>
  </si>
  <si>
    <t>省级以上园区规模工业</t>
  </si>
  <si>
    <t>省级及以上园区规模工业增加值</t>
  </si>
  <si>
    <t>岳阳经济技术开发区</t>
  </si>
  <si>
    <t>湖南岳阳绿色化工产业园</t>
  </si>
  <si>
    <t>君山区工业集中区</t>
  </si>
  <si>
    <t>岳阳高新技术产业园区</t>
  </si>
  <si>
    <t>华容高新技术产业开发区</t>
  </si>
  <si>
    <t>湘阴县工业园</t>
  </si>
  <si>
    <t>平江高新技术产业园区</t>
  </si>
  <si>
    <t>汨罗循环经济产业园</t>
  </si>
  <si>
    <t>临湘市工业园</t>
  </si>
  <si>
    <t>岳阳临港高新技术产业开发区</t>
  </si>
  <si>
    <t>规模以上工业经济效益（1-2月）</t>
  </si>
  <si>
    <t>单位</t>
  </si>
  <si>
    <t xml:space="preserve"> 绝对额  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</si>
  <si>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</si>
  <si>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</si>
  <si>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</si>
  <si>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</si>
  <si>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</si>
  <si>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</si>
  <si>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</si>
  <si>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</si>
  <si>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</si>
  <si>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</si>
  <si>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</si>
  <si>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</si>
  <si>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</si>
  <si>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</si>
  <si>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</si>
  <si>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注：规模以上工业经济效益为错月数据。</t>
  </si>
  <si>
    <t>用电量</t>
  </si>
  <si>
    <t>指标</t>
  </si>
  <si>
    <t>1-本月        （万千瓦时）</t>
  </si>
  <si>
    <r>
      <rPr>
        <b/>
        <sz val="14"/>
        <rFont val="宋体"/>
        <charset val="134"/>
      </rPr>
      <t>增幅</t>
    </r>
    <r>
      <rPr>
        <b/>
        <sz val="14"/>
        <rFont val="宋体"/>
        <charset val="134"/>
      </rPr>
      <t>(%)</t>
    </r>
  </si>
  <si>
    <t>全社会用电量总计</t>
  </si>
  <si>
    <t xml:space="preserve"> 全行业用电合计</t>
  </si>
  <si>
    <t xml:space="preserve">  第一产业</t>
  </si>
  <si>
    <t xml:space="preserve">  第二产业</t>
  </si>
  <si>
    <t xml:space="preserve">   #工业</t>
  </si>
  <si>
    <t xml:space="preserve">    建筑业</t>
  </si>
  <si>
    <t xml:space="preserve">  第三产业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</si>
  <si>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</si>
  <si>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</si>
  <si>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</si>
  <si>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</si>
  <si>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</si>
  <si>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</si>
  <si>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</si>
  <si>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</si>
  <si>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t>交通运输邮政</t>
  </si>
  <si>
    <r>
      <rPr>
        <b/>
        <sz val="14"/>
        <rFont val="宋体"/>
        <charset val="134"/>
        <scheme val="minor"/>
      </rPr>
      <t xml:space="preserve">指 </t>
    </r>
    <r>
      <rPr>
        <b/>
        <sz val="14"/>
        <rFont val="宋体"/>
        <charset val="134"/>
      </rPr>
      <t xml:space="preserve">   标</t>
    </r>
  </si>
  <si>
    <t>一、交通运输情况</t>
  </si>
  <si>
    <t>1、客运量总计</t>
  </si>
  <si>
    <t xml:space="preserve">  全社会公路客运量</t>
  </si>
  <si>
    <t xml:space="preserve">  全社会水路客运量</t>
  </si>
  <si>
    <t>/</t>
  </si>
  <si>
    <t>2、旅客周转量总计</t>
  </si>
  <si>
    <t>万人公里</t>
  </si>
  <si>
    <t xml:space="preserve">  全社会公路旅客周转量</t>
  </si>
  <si>
    <t xml:space="preserve">  全社会水路旅客周转量</t>
  </si>
  <si>
    <t>3、货运量总计</t>
  </si>
  <si>
    <t>万吨</t>
  </si>
  <si>
    <t xml:space="preserve">  全社会公路货运量</t>
  </si>
  <si>
    <t xml:space="preserve">  全社会水路货运量</t>
  </si>
  <si>
    <t>4、货物周转量总计</t>
  </si>
  <si>
    <t>万吨公里</t>
  </si>
  <si>
    <t xml:space="preserve">  全社会公路货物周转量</t>
  </si>
  <si>
    <t xml:space="preserve">  全社会水路货物周转量</t>
  </si>
  <si>
    <t>5、主要港口货物吞吐量</t>
  </si>
  <si>
    <t xml:space="preserve">  主要港口集装箱(TEU)</t>
  </si>
  <si>
    <t>箱</t>
  </si>
  <si>
    <t>二、邮政快递业务情况</t>
  </si>
  <si>
    <t>1、邮政业务总量</t>
  </si>
  <si>
    <t>2、快递业务总量</t>
  </si>
  <si>
    <t>万件</t>
  </si>
  <si>
    <t>注：以上交通运输数据由市交通运输局提供，邮政业务情况由市邮政管理局提供。</t>
  </si>
  <si>
    <t xml:space="preserve"> 全部固定资产投资 </t>
  </si>
  <si>
    <t xml:space="preserve"> 一、按经济类型分 </t>
  </si>
  <si>
    <t xml:space="preserve">    国有投资 </t>
  </si>
  <si>
    <t xml:space="preserve">    非国有投资 </t>
  </si>
  <si>
    <t xml:space="preserve">       民间投资 </t>
  </si>
  <si>
    <t xml:space="preserve"> 二、按隶属关系分 </t>
  </si>
  <si>
    <t xml:space="preserve">    中央项目 </t>
  </si>
  <si>
    <t xml:space="preserve">    地方项目 </t>
  </si>
  <si>
    <t xml:space="preserve"> 三、按产业分 </t>
  </si>
  <si>
    <t xml:space="preserve">    第一产业 </t>
  </si>
  <si>
    <t xml:space="preserve">    第二产业 </t>
  </si>
  <si>
    <t xml:space="preserve">    第三产业 </t>
  </si>
  <si>
    <t xml:space="preserve"> 四、按投资方向分 </t>
  </si>
  <si>
    <t xml:space="preserve">    涉农项目投资 </t>
  </si>
  <si>
    <t xml:space="preserve">    工业投资 </t>
  </si>
  <si>
    <t xml:space="preserve">       其中：本年新开工工业投资 </t>
  </si>
  <si>
    <t xml:space="preserve">       工业技改投资 </t>
  </si>
  <si>
    <t xml:space="preserve">    高新技术产业</t>
  </si>
  <si>
    <t xml:space="preserve">    民生工程 </t>
  </si>
  <si>
    <t xml:space="preserve">    生态环境</t>
  </si>
  <si>
    <t xml:space="preserve">    基础设施</t>
  </si>
  <si>
    <t xml:space="preserve">    房地产开发</t>
  </si>
  <si>
    <t xml:space="preserve"> 五、按结构分 </t>
  </si>
  <si>
    <t xml:space="preserve">    建筑工程 </t>
  </si>
  <si>
    <t xml:space="preserve">    安装工程 </t>
  </si>
  <si>
    <t xml:space="preserve">    设备工器具购置 </t>
  </si>
  <si>
    <t xml:space="preserve">    其他费用 </t>
  </si>
  <si>
    <t>六、按投资规模分</t>
  </si>
  <si>
    <t xml:space="preserve">    5000万以下项目投资额</t>
  </si>
  <si>
    <t xml:space="preserve">    5000万以上项目投资额</t>
  </si>
  <si>
    <t xml:space="preserve">       #亿元以上项目投资额</t>
  </si>
  <si>
    <t>本期</t>
  </si>
  <si>
    <t>上年同期</t>
  </si>
  <si>
    <t xml:space="preserve">    5000万以下项目个数   </t>
  </si>
  <si>
    <t xml:space="preserve">    5000万以上项目个数   </t>
  </si>
  <si>
    <t xml:space="preserve">        #亿元以上项目个数</t>
  </si>
  <si>
    <t>各行业固定资产投资</t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</si>
  <si>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</si>
  <si>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</si>
  <si>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</si>
  <si>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</si>
  <si>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</si>
  <si>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</si>
  <si>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</si>
  <si>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</si>
  <si>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</si>
  <si>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</si>
  <si>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</si>
  <si>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</si>
  <si>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</si>
  <si>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</si>
  <si>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</si>
  <si>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</si>
  <si>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</si>
  <si>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</si>
  <si>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</si>
  <si>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商品房建设与销售</t>
  </si>
  <si>
    <r>
      <rPr>
        <b/>
        <sz val="14"/>
        <rFont val="宋体"/>
        <charset val="134"/>
        <scheme val="minor"/>
      </rPr>
      <t xml:space="preserve"> 指</t>
    </r>
    <r>
      <rPr>
        <b/>
        <sz val="14"/>
        <rFont val="宋体"/>
        <charset val="134"/>
      </rPr>
      <t xml:space="preserve">    标</t>
    </r>
  </si>
  <si>
    <t>绝对量</t>
  </si>
  <si>
    <t>本年完成投资</t>
  </si>
  <si>
    <t xml:space="preserve">  其中：住宅</t>
  </si>
  <si>
    <t xml:space="preserve">        土地购置费</t>
  </si>
  <si>
    <t>房屋施工面积</t>
  </si>
  <si>
    <t>新开工面积</t>
  </si>
  <si>
    <t>房屋竣工面积</t>
  </si>
  <si>
    <t>待售面积</t>
  </si>
  <si>
    <t>贸易旅游</t>
  </si>
  <si>
    <t>绝对额</t>
  </si>
  <si>
    <t>增幅</t>
  </si>
  <si>
    <t>1.社会消费零售总额</t>
  </si>
  <si>
    <t>（1）按经营地分</t>
  </si>
  <si>
    <t xml:space="preserve">         城镇</t>
  </si>
  <si>
    <t xml:space="preserve">         乡村</t>
  </si>
  <si>
    <t>（2）按消费形态分</t>
  </si>
  <si>
    <t xml:space="preserve">         商品零售</t>
  </si>
  <si>
    <t xml:space="preserve">         餐饮收入</t>
  </si>
  <si>
    <r>
      <rPr>
        <b/>
        <sz val="14"/>
        <rFont val="宋体"/>
        <charset val="134"/>
        <scheme val="minor"/>
      </rPr>
      <t>2</t>
    </r>
    <r>
      <rPr>
        <b/>
        <sz val="14"/>
        <rFont val="宋体"/>
        <charset val="134"/>
      </rPr>
      <t>.旅游经济</t>
    </r>
  </si>
  <si>
    <t>季度数据</t>
  </si>
  <si>
    <t xml:space="preserve"> 旅游总人数</t>
  </si>
  <si>
    <t>万人次</t>
  </si>
  <si>
    <t xml:space="preserve"> 入境总人数</t>
  </si>
  <si>
    <t>人次</t>
  </si>
  <si>
    <t xml:space="preserve"> 旅游总收入</t>
  </si>
  <si>
    <t xml:space="preserve"> 旅游创汇</t>
  </si>
  <si>
    <t>注：以上部分数据由市文化旅游广电局提供。</t>
  </si>
  <si>
    <t>限上商品零售类值</t>
  </si>
  <si>
    <t>绝对额（亿元）</t>
  </si>
  <si>
    <t>合计</t>
  </si>
  <si>
    <t xml:space="preserve">  1.粮油、食品类</t>
  </si>
  <si>
    <t xml:space="preserve">  2.饮料类</t>
  </si>
  <si>
    <t xml:space="preserve">  3.烟酒类</t>
  </si>
  <si>
    <t xml:space="preserve">  4.服装、鞋帽、针纺织品类</t>
  </si>
  <si>
    <t xml:space="preserve">  5.化妆品类</t>
  </si>
  <si>
    <t xml:space="preserve">  6.金银珠宝类</t>
  </si>
  <si>
    <t xml:space="preserve">  7.日用品类</t>
  </si>
  <si>
    <t xml:space="preserve">  8.五金、电料类</t>
  </si>
  <si>
    <t xml:space="preserve">  9.体育、娱乐用品类</t>
  </si>
  <si>
    <t xml:space="preserve">  10.书报杂志类</t>
  </si>
  <si>
    <t xml:space="preserve">  11.电子出版物及音像制品类</t>
  </si>
  <si>
    <t xml:space="preserve">  12.家用电器和音像器材类</t>
  </si>
  <si>
    <t xml:space="preserve">  13.中西药品类</t>
  </si>
  <si>
    <t xml:space="preserve">  14.文化办公用品类</t>
  </si>
  <si>
    <t xml:space="preserve">  15.家具类</t>
  </si>
  <si>
    <t xml:space="preserve">  16.通讯器材类</t>
  </si>
  <si>
    <t xml:space="preserve">  17.煤炭及制品类</t>
  </si>
  <si>
    <t xml:space="preserve">  19.石油及制品类</t>
  </si>
  <si>
    <t xml:space="preserve">  22.建筑及装潢材料类</t>
  </si>
  <si>
    <t xml:space="preserve">  23.机电产品及设备类</t>
  </si>
  <si>
    <t xml:space="preserve">  24.汽车类</t>
  </si>
  <si>
    <t xml:space="preserve">  26.棉麻类</t>
  </si>
  <si>
    <t xml:space="preserve">  27.其他类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</si>
  <si>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</si>
  <si>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</si>
  <si>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</si>
  <si>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</si>
  <si>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</si>
  <si>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</si>
  <si>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</si>
  <si>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</si>
  <si>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</si>
  <si>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</si>
  <si>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</si>
  <si>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</si>
  <si>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</si>
  <si>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</si>
  <si>
    <t>财政金融</t>
  </si>
  <si>
    <t>单位：亿元；%</t>
  </si>
  <si>
    <r>
      <rPr>
        <b/>
        <sz val="14"/>
        <rFont val="宋体"/>
        <charset val="134"/>
        <scheme val="minor"/>
      </rPr>
      <t xml:space="preserve"> 指   </t>
    </r>
    <r>
      <rPr>
        <b/>
        <sz val="14"/>
        <rFont val="宋体"/>
        <charset val="134"/>
      </rPr>
      <t xml:space="preserve"> 标</t>
    </r>
  </si>
  <si>
    <t>本月</t>
  </si>
  <si>
    <t>1-本月</t>
  </si>
  <si>
    <t xml:space="preserve">   一般公共预算地方收入</t>
  </si>
  <si>
    <t xml:space="preserve">    其中：税收收入</t>
  </si>
  <si>
    <t xml:space="preserve">           #增值税</t>
  </si>
  <si>
    <t xml:space="preserve">            企业所得税</t>
  </si>
  <si>
    <t xml:space="preserve">            个人所得税</t>
  </si>
  <si>
    <t>本月余额</t>
  </si>
  <si>
    <t>年初余额</t>
  </si>
  <si>
    <t>同比增幅</t>
  </si>
  <si>
    <t>金融机构本外币各项存款余额</t>
  </si>
  <si>
    <t xml:space="preserve">    住户存款</t>
  </si>
  <si>
    <t xml:space="preserve">    非金融企业存款</t>
  </si>
  <si>
    <t xml:space="preserve">    财政性存款</t>
  </si>
  <si>
    <t xml:space="preserve">    机关团体存款</t>
  </si>
  <si>
    <t xml:space="preserve">    非银行业金融机构存款</t>
  </si>
  <si>
    <t>金融机构本外币各项贷款余额</t>
  </si>
  <si>
    <t>其中：短期贷款</t>
  </si>
  <si>
    <t>其中：中长期贷款</t>
  </si>
  <si>
    <t>注：财政数据由市财政局提供，金融数据由市人民银行提供。</t>
  </si>
  <si>
    <t>人民生活和物价</t>
  </si>
  <si>
    <t>单位：%</t>
  </si>
  <si>
    <t>指       标</t>
  </si>
  <si>
    <t>上月=100</t>
  </si>
  <si>
    <t>上年同月=100</t>
  </si>
  <si>
    <t>上年同期=100</t>
  </si>
  <si>
    <t>居民消费价格指数（%）</t>
  </si>
  <si>
    <t xml:space="preserve">    食品烟酒类</t>
  </si>
  <si>
    <t xml:space="preserve">      #食品</t>
  </si>
  <si>
    <t xml:space="preserve">       粮食</t>
  </si>
  <si>
    <t xml:space="preserve">       鲜菜</t>
  </si>
  <si>
    <t xml:space="preserve">       畜肉</t>
  </si>
  <si>
    <t xml:space="preserve">       水产品</t>
  </si>
  <si>
    <t xml:space="preserve">       蛋</t>
  </si>
  <si>
    <t xml:space="preserve">       鲜果</t>
  </si>
  <si>
    <t xml:space="preserve">    衣着类   </t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</si>
  <si>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居住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</si>
  <si>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生活用品及服务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</si>
  <si>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交通和通信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</si>
  <si>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教育文化和娱乐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</si>
  <si>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医疗保健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</si>
  <si>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其他用品和服务</t>
    </r>
  </si>
  <si>
    <t>注：以上数据由国家统计局岳阳调查队提供。</t>
  </si>
  <si>
    <t>调查单位</t>
  </si>
  <si>
    <t>1-4月</t>
  </si>
  <si>
    <t>一、新登记市场主体</t>
  </si>
  <si>
    <t>家</t>
  </si>
  <si>
    <t xml:space="preserve">   企业</t>
  </si>
  <si>
    <t xml:space="preserve">   个体户</t>
  </si>
  <si>
    <t xml:space="preserve">   农村合作社</t>
  </si>
  <si>
    <t>二、全市在库“四上”单位</t>
  </si>
  <si>
    <t xml:space="preserve">  #规模以上工业</t>
  </si>
  <si>
    <t xml:space="preserve">   限额以上批零住餐业</t>
  </si>
  <si>
    <t xml:space="preserve">   规模以上服务业</t>
  </si>
  <si>
    <t xml:space="preserve">   资质建筑业</t>
  </si>
  <si>
    <t xml:space="preserve">   房地产开发经营业</t>
  </si>
  <si>
    <t>三、本年新增“四上”单位</t>
  </si>
  <si>
    <t>注：新登记市场主体数据由市市场监督管理局提供。</t>
  </si>
  <si>
    <r>
      <rPr>
        <b/>
        <sz val="24"/>
        <rFont val="宋体"/>
        <charset val="134"/>
        <scheme val="minor"/>
      </rPr>
      <t>2023</t>
    </r>
    <r>
      <rPr>
        <b/>
        <sz val="24"/>
        <rFont val="宋体"/>
        <charset val="134"/>
      </rPr>
      <t>年1—</t>
    </r>
    <r>
      <rPr>
        <b/>
        <sz val="24"/>
        <rFont val="宋体"/>
        <charset val="134"/>
        <scheme val="minor"/>
      </rPr>
      <t>4</t>
    </r>
    <r>
      <rPr>
        <b/>
        <sz val="24"/>
        <rFont val="宋体"/>
        <charset val="134"/>
      </rPr>
      <t>月岳阳市各县（市）区主要经济指标</t>
    </r>
  </si>
  <si>
    <t>规模工业增加值</t>
  </si>
  <si>
    <r>
      <rPr>
        <b/>
        <sz val="14"/>
        <rFont val="宋体"/>
        <charset val="134"/>
        <scheme val="minor"/>
      </rPr>
      <t>规模以上服务业营业收入（1-3月</t>
    </r>
    <r>
      <rPr>
        <b/>
        <sz val="14"/>
        <rFont val="宋体"/>
        <charset val="134"/>
      </rPr>
      <t>）</t>
    </r>
  </si>
  <si>
    <t xml:space="preserve">一般公共预算地方收入     </t>
  </si>
  <si>
    <t>一般公共预算地方税收收入</t>
  </si>
  <si>
    <t>新增“四上”单位</t>
  </si>
  <si>
    <t>产业投资</t>
  </si>
  <si>
    <t>排位</t>
  </si>
  <si>
    <t>增幅
（%）</t>
  </si>
  <si>
    <t>绝对额
（万平方米）</t>
  </si>
  <si>
    <t>申报数（家）</t>
  </si>
  <si>
    <t>其中：工业（家）</t>
  </si>
  <si>
    <t>岳阳市</t>
  </si>
  <si>
    <t>——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</si>
  <si>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</si>
  <si>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</si>
  <si>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</si>
  <si>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</si>
  <si>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</si>
  <si>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</si>
  <si>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</si>
  <si>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</si>
  <si>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</si>
  <si>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经济技术
开发区</t>
  </si>
  <si>
    <t>南湖新区</t>
  </si>
  <si>
    <t>屈原管理区</t>
  </si>
  <si>
    <t>城陵矶新港区</t>
  </si>
  <si>
    <t>注：新增“四上”单位数据截止到5月22日国家统计局终审通过。</t>
  </si>
</sst>
</file>

<file path=xl/styles.xml><?xml version="1.0" encoding="utf-8"?>
<styleSheet xmlns="http://schemas.openxmlformats.org/spreadsheetml/2006/main">
  <numFmts count="14">
    <numFmt numFmtId="176" formatCode="0.0%"/>
    <numFmt numFmtId="177" formatCode="0.00_);[Red]\(0.00\)"/>
    <numFmt numFmtId="178" formatCode="0.0000000000_ "/>
    <numFmt numFmtId="179" formatCode="0_);[Red]\(0\)"/>
    <numFmt numFmtId="180" formatCode="0.000000000_ "/>
    <numFmt numFmtId="181" formatCode="_ &quot;￥&quot;* #,##0.00_ ;_ &quot;￥&quot;* \-#,##0.00_ ;_ &quot;￥&quot;* \-??_ ;_ @_ "/>
    <numFmt numFmtId="41" formatCode="_ * #,##0_ ;_ * \-#,##0_ ;_ * &quot;-&quot;_ ;_ @_ "/>
    <numFmt numFmtId="182" formatCode="_ &quot;￥&quot;* #,##0_ ;_ &quot;￥&quot;* \-#,##0_ ;_ &quot;￥&quot;* \-_ ;_ @_ "/>
    <numFmt numFmtId="183" formatCode="0.0_);[Red]\(0.0\)"/>
    <numFmt numFmtId="43" formatCode="_ * #,##0.00_ ;_ * \-#,##0.00_ ;_ * &quot;-&quot;??_ ;_ @_ "/>
    <numFmt numFmtId="184" formatCode="0.00_ "/>
    <numFmt numFmtId="185" formatCode="0.0_ "/>
    <numFmt numFmtId="186" formatCode="0.0"/>
    <numFmt numFmtId="187" formatCode="0_ "/>
  </numFmts>
  <fonts count="61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Times New Roman"/>
      <charset val="0"/>
    </font>
    <font>
      <sz val="14"/>
      <name val="宋体"/>
      <charset val="134"/>
      <scheme val="minor"/>
    </font>
    <font>
      <sz val="14"/>
      <name val="Times New Roman"/>
      <charset val="0"/>
    </font>
    <font>
      <sz val="9"/>
      <name val="仿宋_GB2312"/>
      <charset val="134"/>
    </font>
    <font>
      <sz val="16"/>
      <color rgb="FFFF0000"/>
      <name val="黑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0"/>
      <name val="宋体"/>
      <charset val="134"/>
    </font>
    <font>
      <b/>
      <sz val="20"/>
      <color rgb="FFFF0000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Helv"/>
      <charset val="0"/>
    </font>
    <font>
      <b/>
      <sz val="16"/>
      <color rgb="FFFF0000"/>
      <name val="宋体"/>
      <charset val="134"/>
    </font>
    <font>
      <b/>
      <sz val="20"/>
      <name val="宋体"/>
      <charset val="134"/>
    </font>
    <font>
      <b/>
      <sz val="20"/>
      <color rgb="FFFF0000"/>
      <name val="Times New Roman"/>
      <charset val="0"/>
    </font>
    <font>
      <b/>
      <sz val="10"/>
      <name val="Times New Roman"/>
      <charset val="0"/>
    </font>
    <font>
      <sz val="14"/>
      <name val="宋体"/>
      <charset val="134"/>
    </font>
    <font>
      <sz val="14"/>
      <name val="方正书宋_GBK"/>
      <charset val="0"/>
    </font>
    <font>
      <b/>
      <sz val="14"/>
      <name val="宋体"/>
      <charset val="134"/>
    </font>
    <font>
      <b/>
      <sz val="10"/>
      <name val="宋体"/>
      <charset val="134"/>
    </font>
    <font>
      <sz val="20"/>
      <color rgb="FFFF0000"/>
      <name val="黑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sz val="16"/>
      <name val="Times New Roman"/>
      <charset val="0"/>
    </font>
    <font>
      <b/>
      <sz val="16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sz val="12"/>
      <name val="方正书宋_GBK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Arial"/>
      <charset val="0"/>
    </font>
    <font>
      <b/>
      <sz val="10"/>
      <name val="MS Sans Serif"/>
      <charset val="0"/>
    </font>
    <font>
      <u/>
      <sz val="12"/>
      <color indexed="30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2"/>
      <color indexed="20"/>
      <name val="宋体"/>
      <charset val="134"/>
    </font>
    <font>
      <b/>
      <sz val="24"/>
      <name val="宋体"/>
      <charset val="134"/>
    </font>
    <font>
      <sz val="11"/>
      <name val="方正书宋_GBK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auto="true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 applyNumberForma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/>
    <xf numFmtId="0" fontId="16" fillId="0" borderId="0"/>
    <xf numFmtId="0" fontId="0" fillId="0" borderId="0"/>
    <xf numFmtId="0" fontId="0" fillId="0" borderId="0"/>
    <xf numFmtId="0" fontId="39" fillId="28" borderId="0" applyNumberFormat="false" applyBorder="false" applyAlignment="false" applyProtection="false">
      <alignment vertical="center"/>
    </xf>
    <xf numFmtId="0" fontId="38" fillId="25" borderId="0" applyNumberFormat="false" applyBorder="false" applyAlignment="false" applyProtection="false">
      <alignment vertical="center"/>
    </xf>
    <xf numFmtId="0" fontId="54" fillId="30" borderId="30" applyNumberFormat="false" applyAlignment="false" applyProtection="false">
      <alignment vertical="center"/>
    </xf>
    <xf numFmtId="0" fontId="49" fillId="24" borderId="28" applyNumberFormat="false" applyAlignment="false" applyProtection="false">
      <alignment vertical="center"/>
    </xf>
    <xf numFmtId="0" fontId="46" fillId="20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/>
    <xf numFmtId="0" fontId="50" fillId="0" borderId="29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8" fillId="0" borderId="27" applyNumberFormat="false" applyFill="false" applyAlignment="false" applyProtection="false">
      <alignment vertical="center"/>
    </xf>
    <xf numFmtId="0" fontId="38" fillId="26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/>
    <xf numFmtId="0" fontId="38" fillId="29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top"/>
      <protection locked="false"/>
    </xf>
    <xf numFmtId="0" fontId="39" fillId="19" borderId="0" applyNumberFormat="false" applyBorder="false" applyAlignment="false" applyProtection="false">
      <alignment vertical="center"/>
    </xf>
    <xf numFmtId="0" fontId="56" fillId="0" borderId="32" applyNumberFormat="false" applyFill="false" applyAlignment="false" applyProtection="false">
      <alignment vertical="center"/>
    </xf>
    <xf numFmtId="0" fontId="55" fillId="0" borderId="31" applyNumberFormat="false" applyFill="false" applyAlignment="false" applyProtection="false">
      <alignment vertical="center"/>
    </xf>
    <xf numFmtId="0" fontId="38" fillId="31" borderId="0" applyNumberFormat="false" applyBorder="false" applyAlignment="false" applyProtection="false">
      <alignment vertical="center"/>
    </xf>
    <xf numFmtId="0" fontId="38" fillId="32" borderId="0" applyNumberFormat="false" applyBorder="false" applyAlignment="false" applyProtection="false">
      <alignment vertical="center"/>
    </xf>
    <xf numFmtId="0" fontId="39" fillId="33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38" fillId="35" borderId="0" applyNumberFormat="false" applyBorder="false" applyAlignment="false" applyProtection="false">
      <alignment vertical="center"/>
    </xf>
    <xf numFmtId="0" fontId="0" fillId="0" borderId="0"/>
    <xf numFmtId="0" fontId="57" fillId="0" borderId="33" applyNumberFormat="false" applyFill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38" fillId="27" borderId="0" applyNumberFormat="false" applyBorder="false" applyAlignment="false" applyProtection="false">
      <alignment vertical="center"/>
    </xf>
    <xf numFmtId="182" fontId="16" fillId="0" borderId="0" applyFont="false" applyFill="false" applyBorder="false" applyAlignment="false" applyProtection="false"/>
    <xf numFmtId="0" fontId="53" fillId="0" borderId="0" applyNumberFormat="false" applyFill="false" applyBorder="false" applyAlignment="false" applyProtection="false">
      <alignment vertical="center"/>
    </xf>
    <xf numFmtId="0" fontId="38" fillId="36" borderId="0" applyNumberFormat="false" applyBorder="false" applyAlignment="false" applyProtection="false">
      <alignment vertical="center"/>
    </xf>
    <xf numFmtId="0" fontId="16" fillId="21" borderId="26" applyNumberFormat="false" applyFont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47" fillId="22" borderId="0" applyNumberFormat="false" applyBorder="false" applyAlignment="false" applyProtection="false">
      <alignment vertical="center"/>
    </xf>
    <xf numFmtId="0" fontId="0" fillId="0" borderId="0"/>
    <xf numFmtId="0" fontId="38" fillId="16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52" fillId="30" borderId="25" applyNumberFormat="false" applyAlignment="false" applyProtection="false">
      <alignment vertical="center"/>
    </xf>
    <xf numFmtId="0" fontId="39" fillId="14" borderId="0" applyNumberFormat="false" applyBorder="false" applyAlignment="false" applyProtection="false">
      <alignment vertical="center"/>
    </xf>
    <xf numFmtId="0" fontId="39" fillId="13" borderId="0" applyNumberFormat="false" applyBorder="false" applyAlignment="false" applyProtection="false">
      <alignment vertical="center"/>
    </xf>
    <xf numFmtId="0" fontId="39" fillId="12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/>
    <xf numFmtId="0" fontId="39" fillId="34" borderId="0" applyNumberFormat="false" applyBorder="false" applyAlignment="false" applyProtection="false">
      <alignment vertical="center"/>
    </xf>
    <xf numFmtId="181" fontId="16" fillId="0" borderId="0" applyFont="false" applyFill="false" applyBorder="false" applyAlignment="false" applyProtection="false"/>
    <xf numFmtId="0" fontId="39" fillId="10" borderId="0" applyNumberFormat="false" applyBorder="false" applyAlignment="false" applyProtection="false">
      <alignment vertical="center"/>
    </xf>
    <xf numFmtId="0" fontId="38" fillId="9" borderId="0" applyNumberFormat="false" applyBorder="false" applyAlignment="false" applyProtection="false">
      <alignment vertical="center"/>
    </xf>
    <xf numFmtId="0" fontId="0" fillId="0" borderId="0"/>
    <xf numFmtId="0" fontId="40" fillId="8" borderId="25" applyNumberFormat="false" applyAlignment="false" applyProtection="false">
      <alignment vertical="center"/>
    </xf>
    <xf numFmtId="0" fontId="38" fillId="18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</cellStyleXfs>
  <cellXfs count="328">
    <xf numFmtId="0" fontId="0" fillId="0" borderId="0" xfId="0" applyFont="true"/>
    <xf numFmtId="0" fontId="1" fillId="2" borderId="0" xfId="0" applyFont="true" applyFill="true" applyBorder="true" applyAlignment="true">
      <alignment wrapText="true"/>
    </xf>
    <xf numFmtId="0" fontId="1" fillId="2" borderId="0" xfId="0" applyFont="true" applyFill="true" applyAlignment="true">
      <alignment wrapText="true"/>
    </xf>
    <xf numFmtId="0" fontId="2" fillId="2" borderId="0" xfId="0" applyFont="true" applyFill="true" applyAlignment="true">
      <alignment wrapText="true"/>
    </xf>
    <xf numFmtId="0" fontId="0" fillId="2" borderId="0" xfId="0" applyFont="true" applyFill="true" applyAlignment="true">
      <alignment horizontal="center"/>
    </xf>
    <xf numFmtId="185" fontId="0" fillId="2" borderId="0" xfId="0" applyNumberFormat="true" applyFont="true" applyFill="true" applyBorder="true" applyAlignment="true">
      <alignment horizontal="center" vertical="center"/>
    </xf>
    <xf numFmtId="185" fontId="0" fillId="2" borderId="0" xfId="0" applyNumberFormat="true" applyFont="true" applyFill="true"/>
    <xf numFmtId="184" fontId="0" fillId="2" borderId="0" xfId="0" applyNumberFormat="true" applyFont="true" applyFill="true"/>
    <xf numFmtId="185" fontId="0" fillId="2" borderId="0" xfId="0" applyNumberFormat="true" applyFont="true" applyFill="true" applyBorder="true"/>
    <xf numFmtId="0" fontId="0" fillId="2" borderId="0" xfId="0" applyFont="true" applyFill="true"/>
    <xf numFmtId="0" fontId="3" fillId="2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184" fontId="4" fillId="0" borderId="2" xfId="0" applyNumberFormat="true" applyFont="true" applyFill="true" applyBorder="true" applyAlignment="true">
      <alignment horizontal="center" vertical="center" wrapText="true"/>
    </xf>
    <xf numFmtId="185" fontId="4" fillId="0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184" fontId="5" fillId="0" borderId="2" xfId="0" applyNumberFormat="true" applyFont="true" applyFill="true" applyBorder="true" applyAlignment="true">
      <alignment horizontal="center" vertical="center" wrapText="true"/>
    </xf>
    <xf numFmtId="185" fontId="5" fillId="0" borderId="2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187" fontId="7" fillId="0" borderId="2" xfId="1" applyNumberFormat="true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left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185" fontId="8" fillId="0" borderId="9" xfId="0" applyNumberFormat="true" applyFont="true" applyFill="true" applyBorder="true" applyAlignment="true">
      <alignment horizontal="center" vertical="center" wrapText="true"/>
    </xf>
    <xf numFmtId="185" fontId="8" fillId="0" borderId="10" xfId="0" applyNumberFormat="true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185" fontId="4" fillId="0" borderId="11" xfId="0" applyNumberFormat="true" applyFont="true" applyFill="true" applyBorder="true" applyAlignment="true">
      <alignment horizontal="center" vertical="center" wrapText="true"/>
    </xf>
    <xf numFmtId="185" fontId="7" fillId="0" borderId="2" xfId="0" applyNumberFormat="true" applyFont="true" applyFill="true" applyBorder="true" applyAlignment="true">
      <alignment horizontal="center" vertical="center" wrapText="true"/>
    </xf>
    <xf numFmtId="187" fontId="7" fillId="0" borderId="2" xfId="0" applyNumberFormat="true" applyFont="true" applyFill="true" applyBorder="true" applyAlignment="true">
      <alignment horizontal="center" vertical="center" wrapText="true"/>
    </xf>
    <xf numFmtId="185" fontId="4" fillId="0" borderId="8" xfId="0" applyNumberFormat="true" applyFont="true" applyFill="true" applyBorder="true" applyAlignment="true">
      <alignment horizontal="center" vertical="center" wrapText="true"/>
    </xf>
    <xf numFmtId="185" fontId="5" fillId="0" borderId="8" xfId="0" applyNumberFormat="true" applyFont="true" applyFill="true" applyBorder="true" applyAlignment="true">
      <alignment horizontal="center" vertical="center" wrapText="true"/>
    </xf>
    <xf numFmtId="184" fontId="5" fillId="0" borderId="8" xfId="0" applyNumberFormat="true" applyFont="true" applyFill="true" applyBorder="true" applyAlignment="true">
      <alignment horizontal="center" vertical="center" wrapText="true"/>
    </xf>
    <xf numFmtId="187" fontId="7" fillId="0" borderId="8" xfId="1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left" wrapText="true"/>
    </xf>
    <xf numFmtId="187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/>
    <xf numFmtId="0" fontId="0" fillId="0" borderId="0" xfId="0" applyFont="true" applyAlignment="true">
      <alignment vertical="center"/>
    </xf>
    <xf numFmtId="0" fontId="0" fillId="0" borderId="0" xfId="0" applyFont="true" applyFill="true" applyAlignment="true">
      <alignment vertical="center"/>
    </xf>
    <xf numFmtId="0" fontId="9" fillId="0" borderId="0" xfId="0" applyFont="true" applyFill="true" applyAlignment="true">
      <alignment horizontal="center" vertical="center"/>
    </xf>
    <xf numFmtId="0" fontId="0" fillId="0" borderId="10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8" xfId="0" applyFont="true" applyFill="true" applyBorder="true" applyAlignment="true">
      <alignment horizontal="center" vertical="center"/>
    </xf>
    <xf numFmtId="0" fontId="10" fillId="0" borderId="10" xfId="0" applyFont="true" applyFill="true" applyBorder="true" applyAlignment="true">
      <alignment vertical="center"/>
    </xf>
    <xf numFmtId="186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vertical="center"/>
    </xf>
    <xf numFmtId="185" fontId="0" fillId="0" borderId="8" xfId="0" applyNumberFormat="true" applyFont="true" applyFill="true" applyBorder="true" applyAlignment="true">
      <alignment horizontal="center" vertical="center"/>
    </xf>
    <xf numFmtId="0" fontId="11" fillId="0" borderId="0" xfId="0" applyFont="true" applyAlignment="true">
      <alignment wrapText="true"/>
    </xf>
    <xf numFmtId="0" fontId="12" fillId="0" borderId="0" xfId="0" applyFont="true"/>
    <xf numFmtId="0" fontId="0" fillId="0" borderId="0" xfId="0" applyFont="true" applyBorder="true"/>
    <xf numFmtId="0" fontId="13" fillId="0" borderId="0" xfId="0" applyFont="true" applyFill="true" applyAlignment="true">
      <alignment horizontal="center"/>
    </xf>
    <xf numFmtId="0" fontId="6" fillId="0" borderId="0" xfId="0" applyFont="true" applyFill="true" applyAlignment="true">
      <alignment horizontal="center" vertical="center"/>
    </xf>
    <xf numFmtId="0" fontId="14" fillId="0" borderId="1" xfId="0" applyFont="true" applyFill="true" applyBorder="true" applyAlignment="true">
      <alignment horizontal="right" vertical="center"/>
    </xf>
    <xf numFmtId="0" fontId="4" fillId="0" borderId="9" xfId="0" applyFont="true" applyFill="true" applyBorder="true" applyAlignment="true">
      <alignment horizontal="center" vertical="center" wrapText="true"/>
    </xf>
    <xf numFmtId="187" fontId="4" fillId="0" borderId="2" xfId="0" applyNumberFormat="true" applyFont="true" applyFill="true" applyBorder="true" applyAlignment="true">
      <alignment horizontal="center" vertical="center" wrapText="true"/>
    </xf>
    <xf numFmtId="187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left" vertical="center"/>
    </xf>
    <xf numFmtId="185" fontId="5" fillId="0" borderId="3" xfId="0" applyNumberFormat="true" applyFont="true" applyFill="true" applyBorder="true" applyAlignment="true">
      <alignment horizontal="center" vertical="center"/>
    </xf>
    <xf numFmtId="185" fontId="5" fillId="0" borderId="4" xfId="0" applyNumberFormat="true" applyFont="true" applyFill="true" applyBorder="true" applyAlignment="true">
      <alignment horizontal="center" vertical="center"/>
    </xf>
    <xf numFmtId="0" fontId="6" fillId="0" borderId="12" xfId="0" applyFont="true" applyFill="true" applyBorder="true" applyAlignment="true">
      <alignment horizontal="left" vertical="center"/>
    </xf>
    <xf numFmtId="185" fontId="7" fillId="0" borderId="13" xfId="0" applyNumberFormat="true" applyFont="true" applyFill="true" applyBorder="true" applyAlignment="true">
      <alignment horizontal="center" vertical="center"/>
    </xf>
    <xf numFmtId="185" fontId="7" fillId="0" borderId="0" xfId="0" applyNumberFormat="true" applyFont="true" applyFill="true" applyBorder="true" applyAlignment="true">
      <alignment horizontal="center" vertical="center"/>
    </xf>
    <xf numFmtId="0" fontId="0" fillId="0" borderId="12" xfId="0" applyFont="true" applyFill="true" applyBorder="true" applyAlignment="true">
      <alignment horizontal="left" vertical="center"/>
    </xf>
    <xf numFmtId="0" fontId="15" fillId="0" borderId="0" xfId="0" applyFont="true" applyAlignment="true">
      <alignment vertical="center"/>
    </xf>
    <xf numFmtId="185" fontId="11" fillId="0" borderId="0" xfId="0" applyNumberFormat="true" applyFont="true" applyBorder="true" applyAlignment="true">
      <alignment wrapText="true"/>
    </xf>
    <xf numFmtId="0" fontId="12" fillId="0" borderId="0" xfId="0" applyFont="true" applyBorder="true"/>
    <xf numFmtId="185" fontId="12" fillId="0" borderId="0" xfId="0" applyNumberFormat="true" applyFont="true" applyBorder="true"/>
    <xf numFmtId="0" fontId="10" fillId="0" borderId="0" xfId="0" applyFont="true"/>
    <xf numFmtId="183" fontId="0" fillId="0" borderId="0" xfId="0" applyNumberFormat="true" applyFont="true"/>
    <xf numFmtId="0" fontId="16" fillId="0" borderId="0" xfId="0" applyFont="true" applyFill="true"/>
    <xf numFmtId="183" fontId="16" fillId="0" borderId="0" xfId="0" applyNumberFormat="true" applyFont="true" applyFill="true"/>
    <xf numFmtId="0" fontId="6" fillId="0" borderId="0" xfId="0" applyFont="true" applyFill="true"/>
    <xf numFmtId="0" fontId="14" fillId="0" borderId="0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center" vertical="center"/>
    </xf>
    <xf numFmtId="183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vertical="center"/>
    </xf>
    <xf numFmtId="2" fontId="7" fillId="0" borderId="13" xfId="0" applyNumberFormat="true" applyFont="true" applyFill="true" applyBorder="true" applyAlignment="true">
      <alignment horizontal="right" vertical="center"/>
    </xf>
    <xf numFmtId="2" fontId="7" fillId="0" borderId="0" xfId="0" applyNumberFormat="true" applyFont="true" applyFill="true" applyBorder="true" applyAlignment="true">
      <alignment horizontal="right" vertical="center"/>
    </xf>
    <xf numFmtId="185" fontId="7" fillId="0" borderId="0" xfId="0" applyNumberFormat="true" applyFont="true" applyFill="true" applyBorder="true" applyAlignment="true">
      <alignment horizontal="right" vertical="center"/>
    </xf>
    <xf numFmtId="0" fontId="6" fillId="0" borderId="12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2" fontId="7" fillId="0" borderId="5" xfId="0" applyNumberFormat="true" applyFont="true" applyFill="true" applyBorder="true" applyAlignment="true">
      <alignment horizontal="right" vertical="center"/>
    </xf>
    <xf numFmtId="2" fontId="7" fillId="0" borderId="1" xfId="0" applyNumberFormat="true" applyFont="true" applyFill="true" applyBorder="true" applyAlignment="true">
      <alignment horizontal="right" vertical="center"/>
    </xf>
    <xf numFmtId="185" fontId="7" fillId="0" borderId="1" xfId="0" applyNumberFormat="true" applyFont="true" applyFill="true" applyBorder="true" applyAlignment="true">
      <alignment horizontal="right" vertical="center"/>
    </xf>
    <xf numFmtId="179" fontId="4" fillId="0" borderId="2" xfId="0" applyNumberFormat="true" applyFont="true" applyFill="true" applyBorder="true" applyAlignment="true">
      <alignment horizontal="center" vertical="center"/>
    </xf>
    <xf numFmtId="179" fontId="4" fillId="0" borderId="10" xfId="0" applyNumberFormat="true" applyFont="true" applyFill="true" applyBorder="true" applyAlignment="true">
      <alignment horizontal="center" vertical="center"/>
    </xf>
    <xf numFmtId="183" fontId="4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vertical="center"/>
    </xf>
    <xf numFmtId="2" fontId="5" fillId="0" borderId="13" xfId="0" applyNumberFormat="true" applyFont="true" applyFill="true" applyBorder="true" applyAlignment="true">
      <alignment horizontal="right" vertical="center"/>
    </xf>
    <xf numFmtId="2" fontId="5" fillId="0" borderId="0" xfId="0" applyNumberFormat="true" applyFont="true" applyFill="true" applyBorder="true" applyAlignment="true">
      <alignment horizontal="right" vertical="center"/>
    </xf>
    <xf numFmtId="185" fontId="5" fillId="0" borderId="0" xfId="0" applyNumberFormat="true" applyFont="true" applyFill="true" applyBorder="true" applyAlignment="true">
      <alignment horizontal="right" vertical="center"/>
    </xf>
    <xf numFmtId="0" fontId="6" fillId="0" borderId="7" xfId="0" applyFont="true" applyFill="true" applyBorder="true" applyAlignment="true">
      <alignment vertical="center"/>
    </xf>
    <xf numFmtId="0" fontId="15" fillId="0" borderId="0" xfId="0" applyFont="true" applyFill="true" applyAlignment="true">
      <alignment vertical="center"/>
    </xf>
    <xf numFmtId="183" fontId="6" fillId="0" borderId="0" xfId="0" applyNumberFormat="true" applyFont="true" applyFill="true"/>
    <xf numFmtId="183" fontId="0" fillId="0" borderId="0" xfId="0" applyNumberFormat="true" applyFont="true" applyFill="true"/>
    <xf numFmtId="185" fontId="10" fillId="0" borderId="0" xfId="0" applyNumberFormat="true" applyFont="true"/>
    <xf numFmtId="180" fontId="0" fillId="0" borderId="0" xfId="0" applyNumberFormat="true" applyFont="true" applyFill="true"/>
    <xf numFmtId="178" fontId="0" fillId="0" borderId="0" xfId="0" applyNumberFormat="true" applyFont="true" applyFill="true"/>
    <xf numFmtId="178" fontId="0" fillId="0" borderId="0" xfId="0" applyNumberFormat="true" applyFont="true"/>
    <xf numFmtId="0" fontId="17" fillId="3" borderId="0" xfId="0" applyFont="true" applyFill="true" applyAlignment="true">
      <alignment horizontal="center"/>
    </xf>
    <xf numFmtId="0" fontId="18" fillId="0" borderId="0" xfId="0" applyFont="true" applyAlignment="true"/>
    <xf numFmtId="0" fontId="6" fillId="0" borderId="0" xfId="0" applyFont="true"/>
    <xf numFmtId="0" fontId="14" fillId="2" borderId="0" xfId="0" applyFont="true" applyFill="true" applyBorder="true" applyAlignment="true">
      <alignment horizontal="right" vertical="center"/>
    </xf>
    <xf numFmtId="0" fontId="4" fillId="4" borderId="10" xfId="0" applyFont="true" applyFill="true" applyBorder="true" applyAlignment="true">
      <alignment horizontal="center" vertical="center"/>
    </xf>
    <xf numFmtId="0" fontId="4" fillId="4" borderId="9" xfId="0" applyFont="true" applyFill="true" applyBorder="true" applyAlignment="true">
      <alignment horizontal="center" vertical="center" wrapText="true"/>
    </xf>
    <xf numFmtId="0" fontId="4" fillId="4" borderId="8" xfId="0" applyFont="true" applyFill="true" applyBorder="true" applyAlignment="true">
      <alignment horizontal="center" vertical="center" wrapText="true"/>
    </xf>
    <xf numFmtId="0" fontId="4" fillId="4" borderId="12" xfId="0" applyFont="true" applyFill="true" applyBorder="true" applyAlignment="true">
      <alignment horizontal="left" vertical="center"/>
    </xf>
    <xf numFmtId="0" fontId="4" fillId="4" borderId="14" xfId="0" applyFont="true" applyFill="true" applyBorder="true" applyAlignment="true">
      <alignment horizontal="center" vertical="center" wrapText="true"/>
    </xf>
    <xf numFmtId="0" fontId="4" fillId="4" borderId="0" xfId="0" applyFont="true" applyFill="true" applyBorder="true" applyAlignment="true">
      <alignment horizontal="center" vertical="center" wrapText="true"/>
    </xf>
    <xf numFmtId="0" fontId="0" fillId="0" borderId="12" xfId="0" applyFont="true" applyBorder="true"/>
    <xf numFmtId="0" fontId="0" fillId="0" borderId="15" xfId="0" applyFont="true" applyBorder="true"/>
    <xf numFmtId="0" fontId="0" fillId="0" borderId="7" xfId="0" applyFont="true" applyBorder="true"/>
    <xf numFmtId="0" fontId="0" fillId="0" borderId="11" xfId="0" applyFont="true" applyBorder="true"/>
    <xf numFmtId="0" fontId="0" fillId="0" borderId="1" xfId="0" applyFont="true" applyBorder="true"/>
    <xf numFmtId="0" fontId="0" fillId="0" borderId="0" xfId="0" applyFont="true" applyFill="true" applyBorder="true"/>
    <xf numFmtId="0" fontId="0" fillId="0" borderId="4" xfId="0" applyFont="true" applyBorder="true"/>
    <xf numFmtId="0" fontId="1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top" wrapText="true"/>
    </xf>
    <xf numFmtId="0" fontId="6" fillId="0" borderId="0" xfId="0" applyFont="true" applyFill="true" applyBorder="true" applyAlignment="true">
      <alignment horizontal="center" vertical="top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center" wrapText="true"/>
    </xf>
    <xf numFmtId="0" fontId="4" fillId="0" borderId="2" xfId="3" applyFont="true" applyFill="true" applyBorder="true" applyAlignment="true" applyProtection="true">
      <alignment horizontal="center" vertical="center"/>
      <protection locked="false"/>
    </xf>
    <xf numFmtId="0" fontId="4" fillId="0" borderId="8" xfId="3" applyFont="true" applyFill="true" applyBorder="true" applyAlignment="true" applyProtection="true">
      <alignment horizontal="center" vertical="center"/>
      <protection locked="false"/>
    </xf>
    <xf numFmtId="0" fontId="6" fillId="0" borderId="17" xfId="0" applyFont="true" applyFill="true" applyBorder="true" applyAlignment="true">
      <alignment horizontal="left" vertical="center" wrapText="true"/>
    </xf>
    <xf numFmtId="2" fontId="7" fillId="0" borderId="18" xfId="0" applyNumberFormat="true" applyFont="true" applyFill="true" applyBorder="true" applyAlignment="true">
      <alignment horizontal="right" vertical="center" wrapText="true"/>
    </xf>
    <xf numFmtId="186" fontId="7" fillId="0" borderId="4" xfId="0" applyNumberFormat="true" applyFont="true" applyFill="true" applyBorder="true" applyAlignment="true">
      <alignment horizontal="right" vertical="center" wrapText="true"/>
    </xf>
    <xf numFmtId="2" fontId="7" fillId="0" borderId="19" xfId="0" applyNumberFormat="true" applyFont="true" applyFill="true" applyBorder="true" applyAlignment="true">
      <alignment horizontal="right" vertical="center" wrapText="true"/>
    </xf>
    <xf numFmtId="186" fontId="7" fillId="0" borderId="0" xfId="0" applyNumberFormat="true" applyFont="true" applyFill="true" applyBorder="true" applyAlignment="true">
      <alignment horizontal="right" vertical="center" wrapText="true"/>
    </xf>
    <xf numFmtId="0" fontId="6" fillId="0" borderId="20" xfId="0" applyFont="true" applyFill="true" applyBorder="true" applyAlignment="true">
      <alignment horizontal="left" vertical="center" wrapText="true"/>
    </xf>
    <xf numFmtId="2" fontId="7" fillId="0" borderId="21" xfId="0" applyNumberFormat="true" applyFont="true" applyFill="true" applyBorder="true" applyAlignment="true">
      <alignment horizontal="right" vertical="center" wrapText="true"/>
    </xf>
    <xf numFmtId="186" fontId="7" fillId="0" borderId="22" xfId="0" applyNumberFormat="true" applyFont="true" applyFill="true" applyBorder="true" applyAlignment="true">
      <alignment horizontal="right" vertical="center" wrapText="true"/>
    </xf>
    <xf numFmtId="0" fontId="13" fillId="0" borderId="0" xfId="3" applyFont="true" applyFill="true" applyBorder="true" applyAlignment="true" applyProtection="true">
      <alignment horizontal="center" vertical="center"/>
      <protection locked="false"/>
    </xf>
    <xf numFmtId="0" fontId="19" fillId="0" borderId="0" xfId="3" applyFont="true" applyFill="true" applyBorder="true" applyAlignment="true" applyProtection="true">
      <alignment horizontal="center" vertical="center"/>
      <protection locked="false"/>
    </xf>
    <xf numFmtId="0" fontId="20" fillId="0" borderId="0" xfId="3" applyFont="true" applyFill="true" applyBorder="true" applyAlignment="true" applyProtection="true">
      <alignment horizontal="center" vertical="center"/>
      <protection locked="false"/>
    </xf>
    <xf numFmtId="0" fontId="6" fillId="0" borderId="0" xfId="3" applyFont="true" applyFill="true" applyBorder="true" applyAlignment="true" applyProtection="true">
      <protection locked="false"/>
    </xf>
    <xf numFmtId="0" fontId="14" fillId="0" borderId="0" xfId="3" applyFont="true" applyFill="true" applyBorder="true" applyProtection="true">
      <protection locked="false"/>
    </xf>
    <xf numFmtId="0" fontId="4" fillId="0" borderId="10" xfId="3" applyFont="true" applyFill="true" applyBorder="true" applyAlignment="true" applyProtection="true">
      <alignment horizontal="center" vertical="center"/>
      <protection locked="false"/>
    </xf>
    <xf numFmtId="187" fontId="4" fillId="0" borderId="6" xfId="3" applyNumberFormat="true" applyFont="true" applyFill="true" applyBorder="true" applyAlignment="true" applyProtection="true">
      <alignment horizontal="left" vertical="center" wrapText="true"/>
      <protection locked="false"/>
    </xf>
    <xf numFmtId="187" fontId="4" fillId="0" borderId="4" xfId="3" applyNumberFormat="true" applyFont="true" applyFill="true" applyBorder="true" applyAlignment="true" applyProtection="true">
      <alignment horizontal="center" vertical="center" wrapText="true"/>
      <protection locked="false"/>
    </xf>
    <xf numFmtId="184" fontId="5" fillId="0" borderId="14" xfId="3" applyNumberFormat="true" applyFont="true" applyFill="true" applyBorder="true" applyAlignment="true" applyProtection="true">
      <alignment horizontal="right" vertical="center"/>
    </xf>
    <xf numFmtId="185" fontId="5" fillId="0" borderId="4" xfId="3" applyNumberFormat="true" applyFont="true" applyFill="true" applyBorder="true" applyAlignment="true" applyProtection="true">
      <alignment horizontal="right" vertical="center"/>
    </xf>
    <xf numFmtId="187" fontId="6" fillId="0" borderId="12" xfId="3" applyNumberFormat="true" applyFont="true" applyFill="true" applyBorder="true" applyAlignment="true" applyProtection="true">
      <alignment vertical="center" wrapText="true"/>
      <protection locked="false"/>
    </xf>
    <xf numFmtId="187" fontId="6" fillId="0" borderId="0" xfId="3" applyNumberFormat="true" applyFont="true" applyFill="true" applyBorder="true" applyAlignment="true" applyProtection="true">
      <alignment horizontal="center" vertical="center" wrapText="true"/>
      <protection locked="false"/>
    </xf>
    <xf numFmtId="184" fontId="7" fillId="0" borderId="15" xfId="3" applyNumberFormat="true" applyFont="true" applyFill="true" applyBorder="true" applyAlignment="true" applyProtection="true">
      <alignment horizontal="right" vertical="center"/>
    </xf>
    <xf numFmtId="185" fontId="7" fillId="0" borderId="0" xfId="3" applyNumberFormat="true" applyFont="true" applyFill="true" applyBorder="true" applyAlignment="true" applyProtection="true">
      <alignment horizontal="right" vertical="center"/>
    </xf>
    <xf numFmtId="187" fontId="6" fillId="0" borderId="12" xfId="3" applyNumberFormat="true" applyFont="true" applyFill="true" applyBorder="true" applyAlignment="true" applyProtection="true">
      <alignment horizontal="left" vertical="center" wrapText="true"/>
      <protection locked="false"/>
    </xf>
    <xf numFmtId="187" fontId="4" fillId="0" borderId="12" xfId="3" applyNumberFormat="true" applyFont="true" applyFill="true" applyBorder="true" applyAlignment="true" applyProtection="true">
      <alignment horizontal="left" vertical="center" wrapText="true"/>
      <protection locked="false"/>
    </xf>
    <xf numFmtId="187" fontId="21" fillId="0" borderId="13" xfId="3" applyNumberFormat="true" applyFont="true" applyFill="true" applyBorder="true" applyAlignment="true" applyProtection="true">
      <alignment horizontal="center" vertical="center" wrapText="true"/>
      <protection locked="false"/>
    </xf>
    <xf numFmtId="187" fontId="7" fillId="0" borderId="0" xfId="3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Fill="true" applyBorder="true" applyAlignment="true">
      <alignment horizontal="center" vertical="center"/>
    </xf>
    <xf numFmtId="187" fontId="7" fillId="0" borderId="13" xfId="3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7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187" fontId="7" fillId="0" borderId="5" xfId="3" applyNumberFormat="true" applyFont="true" applyFill="true" applyBorder="true" applyAlignment="true" applyProtection="true">
      <alignment horizontal="center" vertical="center" wrapText="true"/>
      <protection locked="false"/>
    </xf>
    <xf numFmtId="187" fontId="7" fillId="0" borderId="1" xfId="3" applyNumberFormat="true" applyFont="true" applyFill="true" applyBorder="true" applyAlignment="true" applyProtection="true">
      <alignment horizontal="center" vertical="center" wrapText="true"/>
      <protection locked="false"/>
    </xf>
    <xf numFmtId="0" fontId="15" fillId="0" borderId="0" xfId="0" applyFont="true"/>
    <xf numFmtId="0" fontId="7" fillId="0" borderId="0" xfId="0" applyFont="true"/>
    <xf numFmtId="0" fontId="0" fillId="0" borderId="0" xfId="0" applyFont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14" fillId="0" borderId="0" xfId="0" applyFont="true" applyFill="true"/>
    <xf numFmtId="0" fontId="4" fillId="0" borderId="9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2" fontId="0" fillId="0" borderId="15" xfId="0" applyNumberFormat="true" applyFont="true" applyFill="true" applyBorder="true" applyAlignment="true">
      <alignment horizontal="center" vertical="center"/>
    </xf>
    <xf numFmtId="186" fontId="0" fillId="0" borderId="0" xfId="0" applyNumberFormat="true" applyFont="true" applyFill="true" applyAlignment="true">
      <alignment horizontal="center" vertical="center"/>
    </xf>
    <xf numFmtId="0" fontId="6" fillId="0" borderId="13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18" fillId="0" borderId="0" xfId="0" applyFont="true" applyAlignment="true">
      <alignment vertical="center"/>
    </xf>
    <xf numFmtId="0" fontId="13" fillId="3" borderId="0" xfId="0" applyFont="true" applyFill="true" applyAlignment="true">
      <alignment horizontal="center"/>
    </xf>
    <xf numFmtId="0" fontId="4" fillId="4" borderId="9" xfId="0" applyFont="true" applyFill="true" applyBorder="true" applyAlignment="true">
      <alignment horizontal="center" vertical="center"/>
    </xf>
    <xf numFmtId="0" fontId="0" fillId="0" borderId="12" xfId="0" applyFont="true" applyFill="true" applyBorder="true"/>
    <xf numFmtId="0" fontId="0" fillId="0" borderId="7" xfId="0" applyFont="true" applyFill="true" applyBorder="true"/>
    <xf numFmtId="49" fontId="4" fillId="0" borderId="4" xfId="0" applyNumberFormat="true" applyFont="true" applyFill="true" applyBorder="true" applyAlignment="true">
      <alignment horizontal="left" vertical="center"/>
    </xf>
    <xf numFmtId="186" fontId="7" fillId="0" borderId="13" xfId="0" applyNumberFormat="true" applyFont="true" applyFill="true" applyBorder="true" applyAlignment="true">
      <alignment horizontal="right" vertical="center"/>
    </xf>
    <xf numFmtId="0" fontId="12" fillId="0" borderId="0" xfId="0" applyFont="true" applyFill="true"/>
    <xf numFmtId="49" fontId="6" fillId="0" borderId="0" xfId="0" applyNumberFormat="true" applyFont="true" applyFill="true" applyBorder="true" applyAlignment="true">
      <alignment horizontal="left" vertical="center"/>
    </xf>
    <xf numFmtId="49" fontId="6" fillId="0" borderId="12" xfId="0" applyNumberFormat="true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/>
    <xf numFmtId="49" fontId="6" fillId="0" borderId="7" xfId="0" applyNumberFormat="true" applyFont="true" applyFill="true" applyBorder="true" applyAlignment="true">
      <alignment horizontal="left" vertical="center"/>
    </xf>
    <xf numFmtId="186" fontId="7" fillId="0" borderId="5" xfId="0" applyNumberFormat="true" applyFont="true" applyFill="true" applyBorder="true" applyAlignment="true">
      <alignment horizontal="right" vertical="center"/>
    </xf>
    <xf numFmtId="186" fontId="22" fillId="0" borderId="13" xfId="0" applyNumberFormat="true" applyFont="true" applyFill="true" applyBorder="true" applyAlignment="true">
      <alignment horizontal="right" vertical="center"/>
    </xf>
    <xf numFmtId="1" fontId="7" fillId="0" borderId="13" xfId="0" applyNumberFormat="true" applyFont="true" applyFill="true" applyBorder="true" applyAlignment="true">
      <alignment horizontal="right" vertical="center"/>
    </xf>
    <xf numFmtId="0" fontId="10" fillId="0" borderId="0" xfId="0" applyFont="true" applyFill="true"/>
    <xf numFmtId="0" fontId="23" fillId="0" borderId="8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/>
    </xf>
    <xf numFmtId="0" fontId="4" fillId="0" borderId="14" xfId="0" applyFont="true" applyFill="true" applyBorder="true" applyAlignment="true">
      <alignment horizontal="center" vertical="center" wrapText="true"/>
    </xf>
    <xf numFmtId="0" fontId="23" fillId="0" borderId="0" xfId="0" applyFont="true" applyFill="true" applyBorder="true" applyAlignment="true">
      <alignment horizontal="center" vertical="center" wrapText="true"/>
    </xf>
    <xf numFmtId="184" fontId="7" fillId="0" borderId="15" xfId="0" applyNumberFormat="true" applyFont="true" applyFill="true" applyBorder="true" applyAlignment="true">
      <alignment horizontal="center" vertical="center"/>
    </xf>
    <xf numFmtId="185" fontId="7" fillId="0" borderId="0" xfId="0" applyNumberFormat="true" applyFont="true" applyFill="true" applyAlignment="true">
      <alignment horizontal="center" vertical="center"/>
    </xf>
    <xf numFmtId="0" fontId="6" fillId="0" borderId="15" xfId="0" applyFont="true" applyFill="true" applyBorder="true" applyAlignment="true">
      <alignment horizontal="center" vertical="center"/>
    </xf>
    <xf numFmtId="0" fontId="6" fillId="0" borderId="11" xfId="0" applyFont="true" applyFill="true" applyBorder="true" applyAlignment="true">
      <alignment horizontal="center" vertical="center"/>
    </xf>
    <xf numFmtId="187" fontId="7" fillId="0" borderId="15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6" fillId="0" borderId="14" xfId="0" applyFont="true" applyFill="true" applyBorder="true" applyAlignment="true">
      <alignment horizontal="center" vertical="center"/>
    </xf>
    <xf numFmtId="184" fontId="7" fillId="0" borderId="15" xfId="0" applyNumberFormat="true" applyFont="true" applyFill="true" applyBorder="true" applyAlignment="true">
      <alignment horizontal="right" vertical="center"/>
    </xf>
    <xf numFmtId="185" fontId="7" fillId="0" borderId="0" xfId="0" applyNumberFormat="true" applyFont="true" applyFill="true" applyAlignment="true">
      <alignment horizontal="right" vertical="center"/>
    </xf>
    <xf numFmtId="0" fontId="6" fillId="0" borderId="0" xfId="0" applyFont="true" applyFill="true" applyBorder="true" applyAlignment="true">
      <alignment vertical="center"/>
    </xf>
    <xf numFmtId="184" fontId="7" fillId="0" borderId="11" xfId="0" applyNumberFormat="true" applyFont="true" applyFill="true" applyBorder="true" applyAlignment="true">
      <alignment horizontal="right" vertical="center"/>
    </xf>
    <xf numFmtId="0" fontId="15" fillId="0" borderId="4" xfId="0" applyFont="true" applyBorder="true" applyAlignment="true">
      <alignment horizontal="left"/>
    </xf>
    <xf numFmtId="0" fontId="24" fillId="0" borderId="0" xfId="0" applyFont="true" applyFill="true"/>
    <xf numFmtId="0" fontId="25" fillId="5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/>
    <xf numFmtId="0" fontId="10" fillId="0" borderId="1" xfId="0" applyFont="true" applyFill="true" applyBorder="true" applyAlignment="true">
      <alignment horizontal="right"/>
    </xf>
    <xf numFmtId="0" fontId="23" fillId="0" borderId="10" xfId="0" applyFont="true" applyFill="true" applyBorder="true" applyAlignment="true">
      <alignment horizontal="center" vertical="center" wrapText="true"/>
    </xf>
    <xf numFmtId="185" fontId="23" fillId="0" borderId="8" xfId="0" applyNumberFormat="true" applyFont="true" applyBorder="true" applyAlignment="true">
      <alignment horizontal="center" vertical="center"/>
    </xf>
    <xf numFmtId="0" fontId="23" fillId="0" borderId="4" xfId="0" applyFont="true" applyFill="true" applyBorder="true" applyAlignment="true">
      <alignment horizontal="left" vertical="center" wrapText="true"/>
    </xf>
    <xf numFmtId="184" fontId="5" fillId="0" borderId="14" xfId="0" applyNumberFormat="true" applyFont="true" applyFill="true" applyBorder="true" applyAlignment="true">
      <alignment horizontal="center" vertical="center" wrapText="true"/>
    </xf>
    <xf numFmtId="185" fontId="5" fillId="0" borderId="4" xfId="0" applyNumberFormat="true" applyFont="true" applyFill="true" applyBorder="true" applyAlignment="true">
      <alignment horizontal="center" vertical="center" wrapText="true"/>
    </xf>
    <xf numFmtId="185" fontId="23" fillId="0" borderId="0" xfId="0" applyNumberFormat="true" applyFont="true" applyFill="true" applyBorder="true" applyAlignment="true">
      <alignment horizontal="center" vertical="center" wrapText="true"/>
    </xf>
    <xf numFmtId="0" fontId="21" fillId="0" borderId="12" xfId="0" applyFont="true" applyFill="true" applyBorder="true" applyAlignment="true">
      <alignment horizontal="left" vertical="center" wrapText="true"/>
    </xf>
    <xf numFmtId="184" fontId="5" fillId="0" borderId="12" xfId="0" applyNumberFormat="true" applyFont="true" applyFill="true" applyBorder="true" applyAlignment="true">
      <alignment horizontal="center" vertical="center" wrapText="true"/>
    </xf>
    <xf numFmtId="185" fontId="5" fillId="0" borderId="0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left" vertical="center" wrapText="true"/>
    </xf>
    <xf numFmtId="184" fontId="5" fillId="0" borderId="11" xfId="0" applyNumberFormat="true" applyFont="true" applyFill="true" applyBorder="true" applyAlignment="true">
      <alignment horizontal="center" vertical="center" wrapText="true"/>
    </xf>
    <xf numFmtId="185" fontId="5" fillId="0" borderId="1" xfId="0" applyNumberFormat="true" applyFont="true" applyFill="true" applyBorder="true" applyAlignment="true">
      <alignment horizontal="center" vertical="center" wrapText="true"/>
    </xf>
    <xf numFmtId="0" fontId="24" fillId="0" borderId="0" xfId="0" applyFont="true" applyFill="true" applyBorder="true"/>
    <xf numFmtId="0" fontId="13" fillId="5" borderId="0" xfId="0" applyFont="true" applyFill="true" applyAlignment="true">
      <alignment horizontal="center"/>
    </xf>
    <xf numFmtId="0" fontId="0" fillId="4" borderId="0" xfId="0" applyFont="true" applyFill="true"/>
    <xf numFmtId="0" fontId="23" fillId="0" borderId="10" xfId="0" applyFont="true" applyBorder="true" applyAlignment="true">
      <alignment horizontal="center" vertical="center"/>
    </xf>
    <xf numFmtId="0" fontId="23" fillId="0" borderId="2" xfId="0" applyFont="true" applyBorder="true" applyAlignment="true">
      <alignment horizontal="center" vertical="center"/>
    </xf>
    <xf numFmtId="0" fontId="21" fillId="0" borderId="6" xfId="0" applyFont="true" applyBorder="true" applyAlignment="true">
      <alignment horizontal="left" vertical="center"/>
    </xf>
    <xf numFmtId="0" fontId="21" fillId="0" borderId="14" xfId="0" applyFont="true" applyBorder="true" applyAlignment="true">
      <alignment horizontal="center" vertical="center"/>
    </xf>
    <xf numFmtId="1" fontId="6" fillId="4" borderId="4" xfId="0" applyNumberFormat="true" applyFont="true" applyFill="true" applyBorder="true" applyAlignment="true">
      <alignment horizontal="center" vertical="center"/>
    </xf>
    <xf numFmtId="185" fontId="23" fillId="0" borderId="3" xfId="0" applyNumberFormat="true" applyFont="true" applyBorder="true" applyAlignment="true">
      <alignment horizontal="center" vertical="center"/>
    </xf>
    <xf numFmtId="0" fontId="21" fillId="0" borderId="12" xfId="0" applyFont="true" applyBorder="true" applyAlignment="true">
      <alignment horizontal="left" vertical="center"/>
    </xf>
    <xf numFmtId="0" fontId="21" fillId="0" borderId="15" xfId="0" applyFont="true" applyBorder="true" applyAlignment="true">
      <alignment horizontal="center" vertical="center"/>
    </xf>
    <xf numFmtId="1" fontId="6" fillId="4" borderId="0" xfId="0" applyNumberFormat="true" applyFont="true" applyFill="true" applyBorder="true" applyAlignment="true">
      <alignment horizontal="center" vertical="center"/>
    </xf>
    <xf numFmtId="185" fontId="21" fillId="0" borderId="13" xfId="0" applyNumberFormat="true" applyFont="true" applyBorder="true" applyAlignment="true">
      <alignment horizontal="center" vertical="center"/>
    </xf>
    <xf numFmtId="0" fontId="6" fillId="0" borderId="12" xfId="0" applyFont="true" applyBorder="true" applyAlignment="true">
      <alignment horizontal="left" vertical="center"/>
    </xf>
    <xf numFmtId="0" fontId="6" fillId="0" borderId="15" xfId="0" applyFont="true" applyBorder="true" applyAlignment="true">
      <alignment horizontal="center" vertical="center"/>
    </xf>
    <xf numFmtId="2" fontId="6" fillId="0" borderId="0" xfId="0" applyNumberFormat="true" applyFont="true" applyBorder="true" applyAlignment="true">
      <alignment vertical="center"/>
    </xf>
    <xf numFmtId="185" fontId="7" fillId="0" borderId="13" xfId="0" applyNumberFormat="true" applyFont="true" applyBorder="true" applyAlignment="true">
      <alignment horizontal="center" vertical="center"/>
    </xf>
    <xf numFmtId="0" fontId="6" fillId="0" borderId="12" xfId="0" applyFont="true" applyBorder="true" applyAlignment="true">
      <alignment vertical="center"/>
    </xf>
    <xf numFmtId="0" fontId="6" fillId="0" borderId="7" xfId="0" applyFont="true" applyBorder="true" applyAlignment="true">
      <alignment vertical="center"/>
    </xf>
    <xf numFmtId="0" fontId="6" fillId="0" borderId="11" xfId="0" applyFont="true" applyBorder="true" applyAlignment="true">
      <alignment horizontal="center" vertical="center"/>
    </xf>
    <xf numFmtId="2" fontId="6" fillId="0" borderId="1" xfId="0" applyNumberFormat="true" applyFont="true" applyBorder="true" applyAlignment="true">
      <alignment vertical="center"/>
    </xf>
    <xf numFmtId="185" fontId="7" fillId="0" borderId="5" xfId="0" applyNumberFormat="true" applyFont="true" applyBorder="true" applyAlignment="true">
      <alignment horizontal="center" vertical="center"/>
    </xf>
    <xf numFmtId="0" fontId="18" fillId="4" borderId="0" xfId="0" applyFont="true" applyFill="true" applyAlignment="true"/>
    <xf numFmtId="0" fontId="26" fillId="0" borderId="0" xfId="0" applyFont="true"/>
    <xf numFmtId="0" fontId="1" fillId="0" borderId="0" xfId="0" applyFont="true"/>
    <xf numFmtId="0" fontId="0" fillId="0" borderId="0" xfId="0" applyFont="true" applyAlignment="true">
      <alignment horizontal="left"/>
    </xf>
    <xf numFmtId="0" fontId="27" fillId="0" borderId="0" xfId="0" applyFont="true" applyFill="true" applyAlignment="true">
      <alignment horizontal="left" vertical="center"/>
    </xf>
    <xf numFmtId="0" fontId="14" fillId="0" borderId="0" xfId="0" applyFont="true" applyFill="true" applyBorder="true" applyAlignment="true">
      <alignment horizontal="center" vertical="center"/>
    </xf>
    <xf numFmtId="0" fontId="23" fillId="0" borderId="10" xfId="0" applyFont="true" applyFill="true" applyBorder="true" applyAlignment="true">
      <alignment horizontal="center" vertical="center"/>
    </xf>
    <xf numFmtId="0" fontId="23" fillId="0" borderId="8" xfId="0" applyFont="true" applyFill="true" applyBorder="true" applyAlignment="true">
      <alignment horizontal="center" vertical="center"/>
    </xf>
    <xf numFmtId="0" fontId="23" fillId="0" borderId="4" xfId="0" applyFont="true" applyFill="true" applyBorder="true" applyAlignment="true">
      <alignment horizontal="left" vertical="center"/>
    </xf>
    <xf numFmtId="185" fontId="21" fillId="0" borderId="23" xfId="0" applyNumberFormat="true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horizontal="left" vertical="center"/>
    </xf>
    <xf numFmtId="0" fontId="1" fillId="0" borderId="4" xfId="0" applyFont="true" applyFill="true" applyBorder="true" applyAlignment="true">
      <alignment horizontal="left"/>
    </xf>
    <xf numFmtId="0" fontId="1" fillId="0" borderId="0" xfId="0" applyFont="true" applyAlignment="true"/>
    <xf numFmtId="0" fontId="26" fillId="0" borderId="0" xfId="0" applyFont="true" applyAlignment="true">
      <alignment horizontal="center"/>
    </xf>
    <xf numFmtId="0" fontId="28" fillId="0" borderId="0" xfId="0" applyFont="true" applyAlignment="true"/>
    <xf numFmtId="0" fontId="26" fillId="0" borderId="0" xfId="0" applyFont="true" applyAlignment="true"/>
    <xf numFmtId="0" fontId="0" fillId="0" borderId="0" xfId="0" applyFont="true" applyAlignment="true">
      <alignment horizontal="left" vertical="center"/>
    </xf>
    <xf numFmtId="0" fontId="2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49" fontId="23" fillId="0" borderId="6" xfId="0" applyNumberFormat="true" applyFont="true" applyFill="true" applyBorder="true" applyAlignment="true">
      <alignment horizontal="center" vertical="center" wrapText="true"/>
    </xf>
    <xf numFmtId="177" fontId="23" fillId="0" borderId="8" xfId="0" applyNumberFormat="true" applyFont="true" applyFill="true" applyBorder="true" applyAlignment="true">
      <alignment horizontal="center" vertical="center"/>
    </xf>
    <xf numFmtId="0" fontId="21" fillId="0" borderId="12" xfId="0" applyFont="true" applyFill="true" applyBorder="true" applyAlignment="true">
      <alignment horizontal="center" vertical="center"/>
    </xf>
    <xf numFmtId="49" fontId="21" fillId="0" borderId="12" xfId="0" applyNumberFormat="true" applyFont="true" applyFill="true" applyBorder="true" applyAlignment="true">
      <alignment horizontal="center" vertical="center"/>
    </xf>
    <xf numFmtId="49" fontId="21" fillId="0" borderId="7" xfId="0" applyNumberFormat="true" applyFont="true" applyFill="true" applyBorder="true" applyAlignment="true">
      <alignment horizontal="center" vertical="center"/>
    </xf>
    <xf numFmtId="185" fontId="7" fillId="0" borderId="5" xfId="0" applyNumberFormat="true" applyFont="true" applyFill="true" applyBorder="true" applyAlignment="true">
      <alignment horizontal="center" vertical="center"/>
    </xf>
    <xf numFmtId="185" fontId="23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185" fontId="6" fillId="0" borderId="0" xfId="0" applyNumberFormat="true" applyFont="true" applyFill="true" applyBorder="true" applyAlignment="true">
      <alignment horizontal="center" vertical="center"/>
    </xf>
    <xf numFmtId="185" fontId="6" fillId="0" borderId="24" xfId="0" applyNumberFormat="true" applyFont="true" applyFill="true" applyBorder="true" applyAlignment="true">
      <alignment horizontal="center" vertical="center"/>
    </xf>
    <xf numFmtId="0" fontId="12" fillId="0" borderId="0" xfId="38" applyFont="true"/>
    <xf numFmtId="0" fontId="0" fillId="0" borderId="0" xfId="38" applyFont="true"/>
    <xf numFmtId="0" fontId="0" fillId="0" borderId="0" xfId="38" applyFont="true" applyAlignment="true">
      <alignment horizontal="center"/>
    </xf>
    <xf numFmtId="185" fontId="0" fillId="0" borderId="0" xfId="38" applyNumberFormat="true" applyFont="true" applyAlignment="true">
      <alignment horizontal="center"/>
    </xf>
    <xf numFmtId="0" fontId="30" fillId="0" borderId="0" xfId="38" applyFont="true" applyBorder="true" applyAlignment="true">
      <alignment horizontal="center" vertical="center"/>
    </xf>
    <xf numFmtId="0" fontId="31" fillId="0" borderId="0" xfId="38" applyFont="true" applyBorder="true" applyAlignment="true">
      <alignment horizontal="center" vertical="center"/>
    </xf>
    <xf numFmtId="185" fontId="31" fillId="0" borderId="0" xfId="38" applyNumberFormat="true" applyFont="true" applyBorder="true" applyAlignment="true">
      <alignment horizontal="center" vertical="center"/>
    </xf>
    <xf numFmtId="0" fontId="28" fillId="0" borderId="10" xfId="38" applyFont="true" applyBorder="true" applyAlignment="true">
      <alignment horizontal="center" vertical="center"/>
    </xf>
    <xf numFmtId="0" fontId="28" fillId="0" borderId="2" xfId="38" applyFont="true" applyBorder="true" applyAlignment="true">
      <alignment horizontal="center" vertical="center"/>
    </xf>
    <xf numFmtId="186" fontId="28" fillId="0" borderId="2" xfId="38" applyNumberFormat="true" applyFont="true" applyBorder="true" applyAlignment="true">
      <alignment horizontal="center" vertical="center" wrapText="true"/>
    </xf>
    <xf numFmtId="185" fontId="28" fillId="0" borderId="8" xfId="38" applyNumberFormat="true" applyFont="true" applyBorder="true" applyAlignment="true">
      <alignment horizontal="center" vertical="center" wrapText="true"/>
    </xf>
    <xf numFmtId="0" fontId="26" fillId="0" borderId="10" xfId="38" applyFont="true" applyFill="true" applyBorder="true" applyAlignment="true">
      <alignment horizontal="left" vertical="center"/>
    </xf>
    <xf numFmtId="0" fontId="26" fillId="0" borderId="2" xfId="38" applyFont="true" applyFill="true" applyBorder="true" applyAlignment="true">
      <alignment horizontal="center" vertical="center"/>
    </xf>
    <xf numFmtId="2" fontId="32" fillId="0" borderId="2" xfId="38" applyNumberFormat="true" applyFont="true" applyFill="true" applyBorder="true" applyAlignment="true">
      <alignment horizontal="center" vertical="center"/>
    </xf>
    <xf numFmtId="185" fontId="32" fillId="0" borderId="8" xfId="38" applyNumberFormat="true" applyFont="true" applyFill="true" applyBorder="true" applyAlignment="true">
      <alignment horizontal="center" vertical="center"/>
    </xf>
    <xf numFmtId="0" fontId="26" fillId="0" borderId="10" xfId="38" applyFont="true" applyFill="true" applyBorder="true" applyAlignment="true">
      <alignment vertical="center"/>
    </xf>
    <xf numFmtId="0" fontId="26" fillId="0" borderId="10" xfId="38" applyFont="true" applyFill="true" applyBorder="true" applyAlignment="true">
      <alignment vertical="center" wrapText="true"/>
    </xf>
    <xf numFmtId="185" fontId="32" fillId="0" borderId="8" xfId="1" applyNumberFormat="true" applyFont="true" applyFill="true" applyBorder="true" applyAlignment="true">
      <alignment horizontal="center" vertical="center" shrinkToFit="true"/>
    </xf>
    <xf numFmtId="2" fontId="32" fillId="0" borderId="8" xfId="38" applyNumberFormat="true" applyFont="true" applyFill="true" applyBorder="true" applyAlignment="true">
      <alignment horizontal="center" vertical="center"/>
    </xf>
    <xf numFmtId="179" fontId="32" fillId="0" borderId="2" xfId="38" applyNumberFormat="true" applyFont="true" applyFill="true" applyBorder="true" applyAlignment="true">
      <alignment horizontal="center" vertical="center"/>
    </xf>
    <xf numFmtId="2" fontId="32" fillId="0" borderId="14" xfId="38" applyNumberFormat="true" applyFont="true" applyFill="true" applyBorder="true" applyAlignment="true">
      <alignment horizontal="center" vertical="center"/>
    </xf>
    <xf numFmtId="185" fontId="32" fillId="0" borderId="3" xfId="38" applyNumberFormat="true" applyFont="true" applyFill="true" applyBorder="true" applyAlignment="true">
      <alignment horizontal="center" vertical="center"/>
    </xf>
    <xf numFmtId="1" fontId="32" fillId="0" borderId="14" xfId="38" applyNumberFormat="true" applyFont="true" applyFill="true" applyBorder="true" applyAlignment="true">
      <alignment horizontal="center" vertical="center"/>
    </xf>
    <xf numFmtId="1" fontId="32" fillId="0" borderId="2" xfId="38" applyNumberFormat="true" applyFont="true" applyFill="true" applyBorder="true" applyAlignment="true">
      <alignment horizontal="center" vertical="center"/>
    </xf>
    <xf numFmtId="0" fontId="32" fillId="0" borderId="0" xfId="38" applyFont="true" applyAlignment="true">
      <alignment horizontal="center"/>
    </xf>
    <xf numFmtId="0" fontId="16" fillId="0" borderId="0" xfId="0" applyFont="true" applyAlignment="true">
      <alignment horizontal="center" vertical="center"/>
    </xf>
    <xf numFmtId="0" fontId="16" fillId="0" borderId="0" xfId="0" applyFont="true"/>
    <xf numFmtId="0" fontId="27" fillId="0" borderId="0" xfId="0" applyFont="true" applyAlignment="true">
      <alignment horizontal="center" vertical="center"/>
    </xf>
    <xf numFmtId="0" fontId="33" fillId="0" borderId="0" xfId="0" applyFont="true" applyAlignment="true">
      <alignment horizontal="center" vertical="center"/>
    </xf>
    <xf numFmtId="0" fontId="33" fillId="0" borderId="1" xfId="0" applyFont="true" applyBorder="true" applyAlignment="true">
      <alignment horizontal="center" vertical="center"/>
    </xf>
    <xf numFmtId="0" fontId="34" fillId="0" borderId="10" xfId="0" applyFont="true" applyBorder="true" applyAlignment="true">
      <alignment horizontal="center" vertical="center"/>
    </xf>
    <xf numFmtId="0" fontId="34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34" fillId="0" borderId="4" xfId="0" applyFont="true" applyBorder="true" applyAlignment="true">
      <alignment horizontal="center" vertical="center"/>
    </xf>
    <xf numFmtId="177" fontId="35" fillId="0" borderId="4" xfId="0" applyNumberFormat="true" applyFont="true" applyBorder="true" applyAlignment="true">
      <alignment horizontal="center" vertical="center"/>
    </xf>
    <xf numFmtId="0" fontId="34" fillId="0" borderId="0" xfId="0" applyFont="true" applyAlignment="true">
      <alignment horizontal="center" vertical="center"/>
    </xf>
    <xf numFmtId="176" fontId="35" fillId="0" borderId="0" xfId="0" applyNumberFormat="true" applyFont="true" applyAlignment="true">
      <alignment horizontal="center" vertical="center"/>
    </xf>
    <xf numFmtId="0" fontId="36" fillId="0" borderId="2" xfId="0" applyFont="true" applyBorder="true" applyAlignment="true">
      <alignment horizontal="center" vertical="center"/>
    </xf>
    <xf numFmtId="9" fontId="35" fillId="0" borderId="0" xfId="0" applyNumberFormat="true" applyFont="true" applyAlignment="true">
      <alignment horizontal="center" vertical="center"/>
    </xf>
    <xf numFmtId="0" fontId="37" fillId="0" borderId="10" xfId="0" applyFont="true" applyBorder="true" applyAlignment="true">
      <alignment horizontal="center" vertical="center"/>
    </xf>
    <xf numFmtId="0" fontId="35" fillId="0" borderId="0" xfId="0" applyFont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0" fontId="0" fillId="0" borderId="10" xfId="0" applyFont="true" applyBorder="true" applyAlignment="true">
      <alignment horizontal="center" vertical="center"/>
    </xf>
    <xf numFmtId="0" fontId="26" fillId="0" borderId="0" xfId="0" applyFont="true" applyAlignment="true">
      <alignment horizontal="center" vertical="center" wrapText="true"/>
    </xf>
    <xf numFmtId="0" fontId="34" fillId="0" borderId="5" xfId="0" applyFont="true" applyBorder="true" applyAlignment="true">
      <alignment horizontal="center" vertical="center"/>
    </xf>
    <xf numFmtId="0" fontId="34" fillId="0" borderId="1" xfId="0" applyFont="true" applyBorder="true" applyAlignment="true">
      <alignment horizontal="center" vertical="center"/>
    </xf>
    <xf numFmtId="0" fontId="34" fillId="0" borderId="8" xfId="0" applyFont="true" applyBorder="true" applyAlignment="true">
      <alignment horizontal="center" vertical="center"/>
    </xf>
    <xf numFmtId="176" fontId="35" fillId="0" borderId="4" xfId="0" applyNumberFormat="true" applyFont="true" applyFill="true" applyBorder="true" applyAlignment="true">
      <alignment horizontal="center" vertical="center"/>
    </xf>
    <xf numFmtId="176" fontId="35" fillId="0" borderId="0" xfId="0" applyNumberFormat="true" applyFont="true" applyFill="true" applyBorder="true" applyAlignment="true">
      <alignment horizontal="center" vertical="center"/>
    </xf>
    <xf numFmtId="9" fontId="35" fillId="0" borderId="0" xfId="0" applyNumberFormat="true" applyFont="true" applyFill="true" applyAlignment="true">
      <alignment horizontal="center" vertical="center"/>
    </xf>
    <xf numFmtId="176" fontId="35" fillId="0" borderId="0" xfId="0" applyNumberFormat="true" applyFont="true" applyFill="true" applyAlignment="true">
      <alignment horizontal="center" vertical="center"/>
    </xf>
    <xf numFmtId="0" fontId="35" fillId="0" borderId="0" xfId="0" applyNumberFormat="true" applyFont="true" applyFill="true" applyBorder="true" applyAlignment="true" applyProtection="true">
      <alignment horizontal="center" vertical="center"/>
    </xf>
    <xf numFmtId="0" fontId="35" fillId="0" borderId="0" xfId="0" applyFont="true" applyFill="true" applyAlignment="true">
      <alignment horizontal="center" vertical="center"/>
    </xf>
    <xf numFmtId="176" fontId="26" fillId="0" borderId="0" xfId="0" applyNumberFormat="true" applyFont="true" applyFill="true" applyAlignment="true">
      <alignment horizontal="center" vertical="center" wrapText="true"/>
    </xf>
    <xf numFmtId="176" fontId="35" fillId="0" borderId="0" xfId="0" applyNumberFormat="true" applyFont="true" applyFill="true" applyAlignment="true">
      <alignment horizontal="center" vertical="center" wrapText="true"/>
    </xf>
    <xf numFmtId="0" fontId="34" fillId="0" borderId="1" xfId="0" applyFont="true" applyFill="true" applyBorder="true" applyAlignment="true">
      <alignment horizontal="center" vertical="center"/>
    </xf>
  </cellXfs>
  <cellStyles count="67">
    <cellStyle name="常规" xfId="0" builtinId="0"/>
    <cellStyle name="常规_复件 月报-2005-01 2 2 2" xfId="1"/>
    <cellStyle name="常规 3 3 2 2" xfId="2"/>
    <cellStyle name="常规 2" xfId="3"/>
    <cellStyle name="RowLevel_1" xfId="4"/>
    <cellStyle name="常规_湖南月报-200811（定） 2 2 2 2 2" xfId="5"/>
    <cellStyle name="0,0&#13;&#10;NA&#13;&#10;" xfId="6"/>
    <cellStyle name="0,0&#13;&#10;NA&#13;&#10; 3 2 2" xfId="7"/>
    <cellStyle name="0,0&#13;&#10;NA&#13;&#10; 3 2 2 2" xfId="8"/>
    <cellStyle name="常规 16" xfId="9"/>
    <cellStyle name="常规 12" xfId="10"/>
    <cellStyle name="_ET_STYLE_NoName_00_" xfId="11"/>
    <cellStyle name="0,0_x000d__x000a_NA_x000d__x000a_ 3 2 2 2" xfId="12"/>
    <cellStyle name="常规 3 2 3 2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ColLevel_1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已访问的超链接" xfId="35" builtinId="9"/>
    <cellStyle name="常规 2 2" xfId="36"/>
    <cellStyle name="40% - 强调文字颜色 4" xfId="37" builtinId="43"/>
    <cellStyle name="常规 3" xfId="38"/>
    <cellStyle name="链接单元格" xfId="39" builtinId="24"/>
    <cellStyle name="标题 4" xfId="40" builtinId="19"/>
    <cellStyle name="20% - 强调文字颜色 2" xfId="41" builtinId="34"/>
    <cellStyle name="货币[0]" xfId="42" builtinId="7"/>
    <cellStyle name="警告文本" xfId="43" builtinId="11"/>
    <cellStyle name="40% - 强调文字颜色 2" xfId="44" builtinId="35"/>
    <cellStyle name="注释" xfId="45" builtinId="10"/>
    <cellStyle name="60% - 强调文字颜色 3" xfId="46" builtinId="40"/>
    <cellStyle name="好" xfId="47" builtinId="26"/>
    <cellStyle name="常规 3 3 2 2 2" xfId="48"/>
    <cellStyle name="20% - 强调文字颜色 5" xfId="49" builtinId="46"/>
    <cellStyle name="适中" xfId="50" builtinId="28"/>
    <cellStyle name="计算" xfId="51" builtinId="22"/>
    <cellStyle name="强调文字颜色 1" xfId="52" builtinId="29"/>
    <cellStyle name="60% - 强调文字颜色 4" xfId="53" builtinId="44"/>
    <cellStyle name="60% - 强调文字颜色 1" xfId="54" builtinId="32"/>
    <cellStyle name="强调文字颜色 2" xfId="55" builtinId="33"/>
    <cellStyle name="60% - 强调文字颜色 5" xfId="56" builtinId="48"/>
    <cellStyle name="百分比" xfId="57" builtinId="5"/>
    <cellStyle name="60% - 强调文字颜色 2" xfId="58" builtinId="36"/>
    <cellStyle name="货币" xfId="59" builtinId="4"/>
    <cellStyle name="强调文字颜色 3" xfId="60" builtinId="37"/>
    <cellStyle name="20% - 强调文字颜色 3" xfId="61" builtinId="38"/>
    <cellStyle name="0,0_x000d_&#10;NA_x000d_&#10; 3 2 2 2" xfId="62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colors>
    <mruColors>
      <color rgb="00ACB9CA"/>
      <color rgb="00C00000"/>
      <color rgb="00FF0000"/>
      <color rgb="00000000"/>
      <color rgb="00FFFF00"/>
      <color rgb="00FFC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36130;&#2591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19979;&#36733;/2022&#24180;2&#26376;/C:/&#24037;&#20316;&#36164;&#26009;/&#26376;&#25253;/&#32508;&#21512;&#32463;&#27982;&#30740;&#31350;&#23460;/&#21516;&#20107;&#20854;&#20182;/&#27575;&#26234;&#25935;/&#26376;&#24230;&#25968;&#25454;/&#26376;&#24230;&#25968;&#25454;/2007/05/2004/&#26376;&#25253;-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5151;&#22320;&#20135;&#21439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2023&#26376;&#24230;&#24555;&#35759;&#26032;&#22686;&#25351;&#26631;4&#2637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5237;&#36164;&#20998;&#21439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38134;&#348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31038;&#3864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4037;&#19994;&#25928;&#3041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4037;&#19994;.e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37038;&#2591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5237;&#3616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4066;&#22330;&#20027;&#2030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5151;&#22320;&#201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省收入情况表"/>
      <sheetName val="Sheet1"/>
      <sheetName val="Sheet2"/>
    </sheetNames>
    <sheetDataSet>
      <sheetData sheetId="0"/>
      <sheetData sheetId="1">
        <row r="3">
          <cell r="B3">
            <v>663020</v>
          </cell>
          <cell r="C3">
            <v>8.43600097474973</v>
          </cell>
          <cell r="D3">
            <v>414848</v>
          </cell>
          <cell r="E3">
            <v>10.7696908526784</v>
          </cell>
        </row>
        <row r="7">
          <cell r="B7">
            <v>7294</v>
          </cell>
          <cell r="C7">
            <v>14.0221979052681</v>
          </cell>
          <cell r="D7">
            <v>5442</v>
          </cell>
          <cell r="E7">
            <v>4.79491623339111</v>
          </cell>
        </row>
        <row r="8">
          <cell r="B8">
            <v>42038</v>
          </cell>
          <cell r="C8">
            <v>20.8162092254634</v>
          </cell>
          <cell r="D8">
            <v>26236</v>
          </cell>
          <cell r="E8">
            <v>-22.9214407426993</v>
          </cell>
        </row>
        <row r="9">
          <cell r="B9">
            <v>11274</v>
          </cell>
          <cell r="C9">
            <v>62.8484760941788</v>
          </cell>
          <cell r="D9">
            <v>8242</v>
          </cell>
          <cell r="E9">
            <v>47.5210309647396</v>
          </cell>
        </row>
        <row r="10">
          <cell r="B10">
            <v>32905</v>
          </cell>
          <cell r="C10">
            <v>24.0621347509709</v>
          </cell>
          <cell r="D10">
            <v>29094</v>
          </cell>
          <cell r="E10">
            <v>27.5884752006315</v>
          </cell>
        </row>
        <row r="11">
          <cell r="B11">
            <v>33472</v>
          </cell>
          <cell r="C11">
            <v>-9.76194969401234</v>
          </cell>
          <cell r="D11">
            <v>23426</v>
          </cell>
          <cell r="E11">
            <v>-14.3567433188316</v>
          </cell>
        </row>
        <row r="12">
          <cell r="B12">
            <v>18797</v>
          </cell>
          <cell r="C12">
            <v>22.5598226511052</v>
          </cell>
          <cell r="D12">
            <v>14901</v>
          </cell>
          <cell r="E12">
            <v>23.1691188626219</v>
          </cell>
        </row>
        <row r="13">
          <cell r="B13">
            <v>10889</v>
          </cell>
          <cell r="C13">
            <v>18.3201130066283</v>
          </cell>
          <cell r="D13">
            <v>9455</v>
          </cell>
          <cell r="E13">
            <v>40.7622450498735</v>
          </cell>
        </row>
        <row r="15">
          <cell r="B15">
            <v>53270</v>
          </cell>
          <cell r="C15">
            <v>17.2108783664848</v>
          </cell>
          <cell r="D15">
            <v>38357</v>
          </cell>
          <cell r="E15">
            <v>6.1432880427263</v>
          </cell>
        </row>
        <row r="16">
          <cell r="B16">
            <v>59474</v>
          </cell>
          <cell r="C16">
            <v>21.7930865006553</v>
          </cell>
          <cell r="D16">
            <v>39721</v>
          </cell>
          <cell r="E16">
            <v>21.4412376177082</v>
          </cell>
        </row>
        <row r="17">
          <cell r="B17">
            <v>81319</v>
          </cell>
          <cell r="C17">
            <v>2.75075181319653</v>
          </cell>
          <cell r="D17">
            <v>35057</v>
          </cell>
          <cell r="E17">
            <v>30.5758343265793</v>
          </cell>
        </row>
        <row r="18">
          <cell r="B18">
            <v>45008</v>
          </cell>
          <cell r="C18">
            <v>9.3090467516697</v>
          </cell>
          <cell r="D18">
            <v>26591</v>
          </cell>
          <cell r="E18">
            <v>7.45575042431099</v>
          </cell>
        </row>
        <row r="19">
          <cell r="B19">
            <v>31113</v>
          </cell>
          <cell r="C19">
            <v>22.9374110953058</v>
          </cell>
          <cell r="D19">
            <v>21659</v>
          </cell>
          <cell r="E19">
            <v>24.0634666055676</v>
          </cell>
        </row>
        <row r="20">
          <cell r="B20">
            <v>42286</v>
          </cell>
          <cell r="C20">
            <v>17.7391062230266</v>
          </cell>
          <cell r="D20">
            <v>28351</v>
          </cell>
          <cell r="E20">
            <v>20.6939123031077</v>
          </cell>
        </row>
      </sheetData>
      <sheetData sheetId="2">
        <row r="9">
          <cell r="B9">
            <v>127059</v>
          </cell>
          <cell r="C9">
            <v>663020</v>
          </cell>
        </row>
        <row r="9">
          <cell r="E9">
            <v>8.43600097474973</v>
          </cell>
        </row>
        <row r="10">
          <cell r="B10">
            <v>88159</v>
          </cell>
          <cell r="C10">
            <v>414848</v>
          </cell>
        </row>
        <row r="10">
          <cell r="E10">
            <v>10.7696908526784</v>
          </cell>
        </row>
        <row r="11">
          <cell r="B11">
            <v>40294</v>
          </cell>
          <cell r="C11">
            <v>163284</v>
          </cell>
        </row>
        <row r="11">
          <cell r="E11">
            <v>20.6018125281592</v>
          </cell>
        </row>
        <row r="12">
          <cell r="B12">
            <v>14205</v>
          </cell>
          <cell r="C12">
            <v>29288</v>
          </cell>
        </row>
        <row r="12">
          <cell r="E12">
            <v>-0.292775924286784</v>
          </cell>
        </row>
        <row r="13">
          <cell r="B13">
            <v>2071</v>
          </cell>
          <cell r="C13">
            <v>12137</v>
          </cell>
        </row>
        <row r="13">
          <cell r="E13">
            <v>-29.4401488285565</v>
          </cell>
        </row>
        <row r="15">
          <cell r="B15">
            <v>348459</v>
          </cell>
          <cell r="C15">
            <v>2021151</v>
          </cell>
        </row>
        <row r="15">
          <cell r="E15">
            <v>-1.42318484186212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封面"/>
      <sheetName val="目录"/>
      <sheetName val="一、工业增加值"/>
      <sheetName val="产品产量（一）"/>
      <sheetName val="产品产量（二）"/>
      <sheetName val="五、国内贸易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023年1-4月投资额"/>
    </sheetNames>
    <sheetDataSet>
      <sheetData sheetId="0">
        <row r="4">
          <cell r="C4">
            <v>95.3563</v>
          </cell>
        </row>
        <row r="4">
          <cell r="E4">
            <v>6.43929119575834</v>
          </cell>
        </row>
        <row r="5">
          <cell r="C5">
            <v>17.7732</v>
          </cell>
        </row>
        <row r="5">
          <cell r="E5">
            <v>0.182065171439987</v>
          </cell>
        </row>
        <row r="7">
          <cell r="C7">
            <v>1.2342</v>
          </cell>
        </row>
        <row r="7">
          <cell r="E7">
            <v>-27.07397778303</v>
          </cell>
        </row>
        <row r="8">
          <cell r="C8">
            <v>9.4701</v>
          </cell>
        </row>
        <row r="8">
          <cell r="E8">
            <v>12.343408939926</v>
          </cell>
        </row>
        <row r="9">
          <cell r="C9">
            <v>11.4394</v>
          </cell>
        </row>
        <row r="9">
          <cell r="E9">
            <v>83.1564116111885</v>
          </cell>
        </row>
        <row r="10">
          <cell r="C10">
            <v>0.156</v>
          </cell>
        </row>
        <row r="10">
          <cell r="E10">
            <v>-9.93071593533486</v>
          </cell>
        </row>
        <row r="11">
          <cell r="C11">
            <v>2.5062</v>
          </cell>
        </row>
        <row r="11">
          <cell r="E11">
            <v>0.577895497230926</v>
          </cell>
        </row>
        <row r="12">
          <cell r="C12">
            <v>7.0199</v>
          </cell>
        </row>
        <row r="12">
          <cell r="E12">
            <v>-6.5296992130807</v>
          </cell>
        </row>
        <row r="13">
          <cell r="C13">
            <v>8.216</v>
          </cell>
        </row>
        <row r="13">
          <cell r="E13">
            <v>-3.55109467629278</v>
          </cell>
        </row>
        <row r="14">
          <cell r="C14">
            <v>16.5435</v>
          </cell>
        </row>
        <row r="14">
          <cell r="E14">
            <v>0.699390088017253</v>
          </cell>
        </row>
        <row r="15">
          <cell r="C15">
            <v>5.0512</v>
          </cell>
        </row>
        <row r="15">
          <cell r="E15">
            <v>3.95126769838654</v>
          </cell>
        </row>
        <row r="16">
          <cell r="C16">
            <v>12.1236</v>
          </cell>
        </row>
        <row r="16">
          <cell r="E16">
            <v>10.9640572228782</v>
          </cell>
        </row>
        <row r="17">
          <cell r="C17">
            <v>3.823</v>
          </cell>
        </row>
        <row r="17">
          <cell r="E17">
            <v>-16.3750109370899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核算科"/>
      <sheetName val="农业"/>
      <sheetName val="工业"/>
      <sheetName val="投资"/>
      <sheetName val="普查"/>
    </sheetNames>
    <sheetDataSet>
      <sheetData sheetId="0"/>
      <sheetData sheetId="1"/>
      <sheetData sheetId="2"/>
      <sheetData sheetId="3">
        <row r="6">
          <cell r="D6">
            <v>-44.329741907727</v>
          </cell>
        </row>
        <row r="8">
          <cell r="D8">
            <v>-1.7950208567392</v>
          </cell>
        </row>
        <row r="10">
          <cell r="D10">
            <v>-3.99708354683314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-2月"/>
      <sheetName val="1-3月"/>
      <sheetName val="1-3月建安投资"/>
      <sheetName val="1-3月销售面积"/>
      <sheetName val="1"/>
      <sheetName val="1-4月销售面积"/>
      <sheetName val="1-5月 "/>
      <sheetName val="1-6月"/>
      <sheetName val="1-7月"/>
      <sheetName val="1-8月"/>
      <sheetName val="1-9月"/>
      <sheetName val="1-10月"/>
      <sheetName val="1-11月"/>
      <sheetName val="1-12月"/>
      <sheetName val="#REF!"/>
    </sheetNames>
    <sheetDataSet>
      <sheetData sheetId="0"/>
      <sheetData sheetId="1"/>
      <sheetData sheetId="2"/>
      <sheetData sheetId="3"/>
      <sheetData sheetId="4">
        <row r="4">
          <cell r="D4">
            <v>-3.42033982482448</v>
          </cell>
        </row>
        <row r="5">
          <cell r="D5">
            <v>0.760873594627924</v>
          </cell>
        </row>
        <row r="6">
          <cell r="D6">
            <v>1.66269824168246</v>
          </cell>
        </row>
        <row r="7">
          <cell r="D7">
            <v>0.338598852447419</v>
          </cell>
        </row>
        <row r="8">
          <cell r="D8">
            <v>10.1874262764129</v>
          </cell>
        </row>
        <row r="9">
          <cell r="D9">
            <v>-12.1189686406538</v>
          </cell>
        </row>
        <row r="10">
          <cell r="D10">
            <v>-9.19070506812233</v>
          </cell>
        </row>
        <row r="11">
          <cell r="D11">
            <v>15.2832809182484</v>
          </cell>
        </row>
        <row r="12">
          <cell r="D12">
            <v>-1.2506967986302</v>
          </cell>
        </row>
        <row r="13">
          <cell r="D13">
            <v>5.70814741365065</v>
          </cell>
        </row>
        <row r="14">
          <cell r="D14">
            <v>15.99927181179</v>
          </cell>
        </row>
        <row r="15">
          <cell r="D15">
            <v>-26.528195682268</v>
          </cell>
        </row>
        <row r="16">
          <cell r="D16">
            <v>11.0901864941362</v>
          </cell>
        </row>
        <row r="17">
          <cell r="D17">
            <v>-40.3972640281362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40528004.018471</v>
          </cell>
          <cell r="D6">
            <v>37353765.947919</v>
          </cell>
        </row>
        <row r="6">
          <cell r="F6">
            <v>15.6141563068195</v>
          </cell>
        </row>
        <row r="7">
          <cell r="C7">
            <v>27730748.367644</v>
          </cell>
          <cell r="D7">
            <v>25674221.633218</v>
          </cell>
        </row>
        <row r="7">
          <cell r="F7">
            <v>16.4132444420534</v>
          </cell>
        </row>
        <row r="8">
          <cell r="C8">
            <v>6626855.938654</v>
          </cell>
          <cell r="D8">
            <v>5653155.60291</v>
          </cell>
        </row>
        <row r="8">
          <cell r="F8">
            <v>18.8367423614971</v>
          </cell>
        </row>
        <row r="9">
          <cell r="C9">
            <v>702454.365185</v>
          </cell>
          <cell r="D9">
            <v>831566.541637</v>
          </cell>
        </row>
        <row r="9">
          <cell r="F9">
            <v>6.76387962553935</v>
          </cell>
        </row>
        <row r="10">
          <cell r="C10">
            <v>5102259.241072</v>
          </cell>
          <cell r="D10">
            <v>4855445.093703</v>
          </cell>
        </row>
        <row r="10">
          <cell r="F10">
            <v>7.24073347209418</v>
          </cell>
        </row>
        <row r="11">
          <cell r="C11">
            <v>326493.86111</v>
          </cell>
          <cell r="D11">
            <v>325181.446867</v>
          </cell>
        </row>
        <row r="11">
          <cell r="F11">
            <v>42.8939481547422</v>
          </cell>
        </row>
        <row r="12">
          <cell r="C12">
            <v>35833489.106585</v>
          </cell>
          <cell r="D12">
            <v>32345743.808779</v>
          </cell>
        </row>
        <row r="12">
          <cell r="F12">
            <v>19.1425346133085</v>
          </cell>
        </row>
        <row r="13">
          <cell r="C13">
            <v>9548167.919613</v>
          </cell>
          <cell r="D13">
            <v>8433592.20829</v>
          </cell>
        </row>
        <row r="13">
          <cell r="F13">
            <v>28.3647358449564</v>
          </cell>
        </row>
        <row r="14">
          <cell r="C14">
            <v>24908881.319381</v>
          </cell>
          <cell r="D14">
            <v>22781477.187562</v>
          </cell>
        </row>
        <row r="14">
          <cell r="F14">
            <v>14.0844740856637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6030327.7730458</v>
          </cell>
          <cell r="C5">
            <v>9.49294987227982</v>
          </cell>
        </row>
        <row r="6">
          <cell r="B6">
            <v>1773891.20960306</v>
          </cell>
          <cell r="C6">
            <v>9.6833222803698</v>
          </cell>
        </row>
        <row r="7">
          <cell r="B7">
            <v>142598.010857496</v>
          </cell>
          <cell r="C7">
            <v>9.01061516137169</v>
          </cell>
        </row>
        <row r="8">
          <cell r="B8">
            <v>209003.03519336</v>
          </cell>
          <cell r="C8">
            <v>9.62612272243294</v>
          </cell>
        </row>
        <row r="9">
          <cell r="B9">
            <v>547045.188779787</v>
          </cell>
          <cell r="C9">
            <v>9.3</v>
          </cell>
        </row>
        <row r="10">
          <cell r="B10">
            <v>493590.841993921</v>
          </cell>
          <cell r="C10">
            <v>9.7</v>
          </cell>
        </row>
        <row r="11">
          <cell r="B11">
            <v>459181.926088607</v>
          </cell>
          <cell r="C11">
            <v>9.4</v>
          </cell>
        </row>
        <row r="12">
          <cell r="B12">
            <v>533613.933018509</v>
          </cell>
          <cell r="C12">
            <v>9.5</v>
          </cell>
        </row>
        <row r="13">
          <cell r="B13">
            <v>453893.088412418</v>
          </cell>
          <cell r="C13">
            <v>9.8</v>
          </cell>
        </row>
        <row r="14">
          <cell r="B14">
            <v>339490.619404093</v>
          </cell>
          <cell r="C14">
            <v>9.3</v>
          </cell>
        </row>
        <row r="15">
          <cell r="B15">
            <v>717950.632289528</v>
          </cell>
          <cell r="C15">
            <v>9.1</v>
          </cell>
        </row>
        <row r="16">
          <cell r="B16">
            <v>157727.436105013</v>
          </cell>
          <cell r="C16">
            <v>9.2</v>
          </cell>
        </row>
        <row r="17">
          <cell r="B17">
            <v>71938.3037882755</v>
          </cell>
          <cell r="C17">
            <v>9.9</v>
          </cell>
        </row>
        <row r="18">
          <cell r="B18">
            <v>130403.547511741</v>
          </cell>
          <cell r="C18">
            <v>8.9</v>
          </cell>
        </row>
        <row r="21">
          <cell r="B21">
            <v>6030327.7730458</v>
          </cell>
        </row>
        <row r="21">
          <cell r="D21">
            <v>9.49294987227979</v>
          </cell>
        </row>
        <row r="23">
          <cell r="B23">
            <v>5253831.03960151</v>
          </cell>
        </row>
        <row r="23">
          <cell r="D23">
            <v>9.4</v>
          </cell>
        </row>
        <row r="24">
          <cell r="B24">
            <v>776496.733444287</v>
          </cell>
        </row>
        <row r="24">
          <cell r="D24">
            <v>10.1260288950023</v>
          </cell>
        </row>
        <row r="26">
          <cell r="B26">
            <v>5269072.1906614</v>
          </cell>
        </row>
        <row r="26">
          <cell r="D26">
            <v>8.04357959667476</v>
          </cell>
        </row>
        <row r="27">
          <cell r="B27">
            <v>761255.5823844</v>
          </cell>
        </row>
        <row r="27">
          <cell r="D27">
            <v>20.7</v>
          </cell>
        </row>
        <row r="31">
          <cell r="B31">
            <v>1740852.8</v>
          </cell>
          <cell r="C31">
            <v>10.2</v>
          </cell>
        </row>
        <row r="33">
          <cell r="B33">
            <v>255956.4</v>
          </cell>
          <cell r="C33">
            <v>25.6</v>
          </cell>
        </row>
        <row r="34">
          <cell r="B34">
            <v>22743</v>
          </cell>
          <cell r="C34">
            <v>23.2</v>
          </cell>
        </row>
        <row r="35">
          <cell r="B35">
            <v>47353.9</v>
          </cell>
          <cell r="C35">
            <v>23.2</v>
          </cell>
        </row>
        <row r="36">
          <cell r="B36">
            <v>113948.3</v>
          </cell>
          <cell r="C36">
            <v>24.3</v>
          </cell>
        </row>
        <row r="37">
          <cell r="B37">
            <v>8621.2</v>
          </cell>
          <cell r="C37">
            <v>6.1</v>
          </cell>
        </row>
        <row r="38">
          <cell r="B38">
            <v>35132.9</v>
          </cell>
          <cell r="C38">
            <v>15.6</v>
          </cell>
        </row>
        <row r="39">
          <cell r="B39">
            <v>78757.8</v>
          </cell>
          <cell r="C39">
            <v>29.6</v>
          </cell>
        </row>
        <row r="40">
          <cell r="B40">
            <v>26909.8</v>
          </cell>
          <cell r="C40">
            <v>10.4</v>
          </cell>
        </row>
        <row r="41">
          <cell r="B41">
            <v>11570.5</v>
          </cell>
          <cell r="C41">
            <v>16.4</v>
          </cell>
        </row>
        <row r="42">
          <cell r="B42">
            <v>4543.8</v>
          </cell>
          <cell r="C42">
            <v>16.7</v>
          </cell>
        </row>
        <row r="43">
          <cell r="B43">
            <v>575.8</v>
          </cell>
          <cell r="C43">
            <v>37.7</v>
          </cell>
        </row>
        <row r="44">
          <cell r="B44">
            <v>92637.3</v>
          </cell>
          <cell r="C44">
            <v>14</v>
          </cell>
        </row>
        <row r="45">
          <cell r="B45">
            <v>67266.9</v>
          </cell>
          <cell r="C45">
            <v>2.1</v>
          </cell>
        </row>
        <row r="46">
          <cell r="B46">
            <v>29257</v>
          </cell>
          <cell r="C46">
            <v>0.8</v>
          </cell>
        </row>
        <row r="47">
          <cell r="B47">
            <v>26031.6</v>
          </cell>
          <cell r="C47">
            <v>15.9</v>
          </cell>
        </row>
        <row r="48">
          <cell r="B48">
            <v>22296.2</v>
          </cell>
          <cell r="C48">
            <v>5.5</v>
          </cell>
        </row>
        <row r="49">
          <cell r="B49">
            <v>1053.5</v>
          </cell>
          <cell r="C49">
            <v>-73.1</v>
          </cell>
        </row>
        <row r="50">
          <cell r="B50">
            <v>429916.3</v>
          </cell>
          <cell r="C50">
            <v>19.1</v>
          </cell>
        </row>
        <row r="51">
          <cell r="B51">
            <v>43990.7</v>
          </cell>
          <cell r="C51">
            <v>-6.3</v>
          </cell>
        </row>
        <row r="52">
          <cell r="B52">
            <v>23102.3</v>
          </cell>
          <cell r="C52">
            <v>5.8</v>
          </cell>
        </row>
        <row r="53">
          <cell r="B53">
            <v>386217.8</v>
          </cell>
          <cell r="C53">
            <v>-5.1</v>
          </cell>
        </row>
        <row r="54">
          <cell r="B54">
            <v>1636.7</v>
          </cell>
          <cell r="C54">
            <v>-20.5</v>
          </cell>
        </row>
        <row r="55">
          <cell r="B55">
            <v>11333.1</v>
          </cell>
          <cell r="C55">
            <v>-59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</row>
        <row r="12">
          <cell r="G12">
            <v>16.1</v>
          </cell>
        </row>
        <row r="12">
          <cell r="W12">
            <v>2161.96</v>
          </cell>
        </row>
        <row r="12">
          <cell r="Y12">
            <v>11.39</v>
          </cell>
          <cell r="Z12">
            <v>999.3</v>
          </cell>
        </row>
        <row r="12">
          <cell r="AB12">
            <v>15.89</v>
          </cell>
        </row>
        <row r="12">
          <cell r="AF12">
            <v>862.63</v>
          </cell>
        </row>
        <row r="12">
          <cell r="AH12">
            <v>24.77</v>
          </cell>
          <cell r="AI12">
            <v>707.83</v>
          </cell>
        </row>
        <row r="12">
          <cell r="AK12">
            <v>25.82</v>
          </cell>
          <cell r="AL12">
            <v>30.44</v>
          </cell>
        </row>
        <row r="12">
          <cell r="AN12">
            <v>20.75</v>
          </cell>
          <cell r="AO12">
            <v>22.38</v>
          </cell>
        </row>
        <row r="12">
          <cell r="AQ12">
            <v>13.6</v>
          </cell>
          <cell r="AR12">
            <v>33.73</v>
          </cell>
        </row>
        <row r="12">
          <cell r="AT12">
            <v>10.05</v>
          </cell>
        </row>
        <row r="12">
          <cell r="AX12">
            <v>10.6</v>
          </cell>
        </row>
        <row r="12">
          <cell r="AZ12">
            <v>28.02</v>
          </cell>
        </row>
        <row r="12">
          <cell r="CE12">
            <v>43.37</v>
          </cell>
        </row>
        <row r="12">
          <cell r="CG12">
            <v>35.87</v>
          </cell>
          <cell r="CH12">
            <v>4.03</v>
          </cell>
        </row>
        <row r="12">
          <cell r="CJ12">
            <v>175.33</v>
          </cell>
          <cell r="CK12">
            <v>17.59</v>
          </cell>
        </row>
        <row r="12">
          <cell r="CM12">
            <v>102.88</v>
          </cell>
        </row>
        <row r="12">
          <cell r="CQ12">
            <v>24.63</v>
          </cell>
        </row>
        <row r="12">
          <cell r="CS12">
            <v>-0.32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G5">
            <v>3.6</v>
          </cell>
        </row>
        <row r="6">
          <cell r="G6">
            <v>-7.8</v>
          </cell>
        </row>
        <row r="7">
          <cell r="G7">
            <v>-6.6</v>
          </cell>
        </row>
        <row r="9">
          <cell r="G9">
            <v>-6.9</v>
          </cell>
        </row>
        <row r="10">
          <cell r="G10">
            <v>6.7</v>
          </cell>
        </row>
        <row r="11">
          <cell r="G11">
            <v>7.1</v>
          </cell>
        </row>
        <row r="12">
          <cell r="G12">
            <v>7.5</v>
          </cell>
        </row>
        <row r="13">
          <cell r="G13">
            <v>8.3</v>
          </cell>
        </row>
        <row r="14">
          <cell r="G14">
            <v>5.6</v>
          </cell>
        </row>
        <row r="15">
          <cell r="G15">
            <v>6.9</v>
          </cell>
        </row>
        <row r="16">
          <cell r="G16">
            <v>6.7</v>
          </cell>
        </row>
        <row r="17">
          <cell r="G17">
            <v>2.6</v>
          </cell>
        </row>
        <row r="18">
          <cell r="G18">
            <v>-9</v>
          </cell>
        </row>
        <row r="19">
          <cell r="G19">
            <v>10.8</v>
          </cell>
        </row>
        <row r="22">
          <cell r="G22">
            <v>3.6</v>
          </cell>
        </row>
        <row r="23">
          <cell r="G23">
            <v>-11.0264744241453</v>
          </cell>
        </row>
        <row r="24">
          <cell r="G24">
            <v>5.7522795295234</v>
          </cell>
        </row>
        <row r="25">
          <cell r="G25">
            <v>-10.2087756546355</v>
          </cell>
        </row>
        <row r="26">
          <cell r="G26">
            <v>4.05473078849168</v>
          </cell>
        </row>
        <row r="27">
          <cell r="G27">
            <v>-4.55862957112633</v>
          </cell>
        </row>
        <row r="28">
          <cell r="G28">
            <v>6.1853542682011</v>
          </cell>
        </row>
        <row r="29">
          <cell r="G29">
            <v>-6.7845434529078</v>
          </cell>
        </row>
        <row r="30">
          <cell r="G30">
            <v>7.45766241344064</v>
          </cell>
        </row>
        <row r="31">
          <cell r="G31">
            <v>-6.197833347129</v>
          </cell>
        </row>
        <row r="32">
          <cell r="G32">
            <v>6.52054736046908</v>
          </cell>
        </row>
        <row r="33">
          <cell r="G33">
            <v>5.88912625078926</v>
          </cell>
        </row>
        <row r="34">
          <cell r="G34">
            <v>-6.45263365584712</v>
          </cell>
        </row>
        <row r="38">
          <cell r="G38">
            <v>2.86351769013045</v>
          </cell>
        </row>
        <row r="39">
          <cell r="G39">
            <v>-8.89200658116417</v>
          </cell>
        </row>
        <row r="40">
          <cell r="G40">
            <v>26.9489006705501</v>
          </cell>
        </row>
        <row r="41">
          <cell r="G41">
            <v>0.638801965107993</v>
          </cell>
        </row>
        <row r="42">
          <cell r="G42">
            <v>6.50654016726417</v>
          </cell>
        </row>
        <row r="43">
          <cell r="G43">
            <v>7.23812964031731</v>
          </cell>
        </row>
        <row r="44">
          <cell r="G44">
            <v>20.0685400058699</v>
          </cell>
        </row>
        <row r="45">
          <cell r="G45">
            <v>4.64743361916626</v>
          </cell>
        </row>
        <row r="46">
          <cell r="G46">
            <v>21.9141720874616</v>
          </cell>
        </row>
        <row r="47">
          <cell r="G47">
            <v>-9.6120661755794</v>
          </cell>
        </row>
        <row r="48">
          <cell r="G48">
            <v>-4.01149138553278</v>
          </cell>
        </row>
        <row r="52">
          <cell r="G52">
            <v>3.2</v>
          </cell>
        </row>
        <row r="53">
          <cell r="G53">
            <v>7.7</v>
          </cell>
        </row>
        <row r="54">
          <cell r="G54">
            <v>-12.4</v>
          </cell>
        </row>
        <row r="55">
          <cell r="G55">
            <v>-5.9</v>
          </cell>
        </row>
        <row r="56">
          <cell r="G56">
            <v>4.4</v>
          </cell>
        </row>
        <row r="57">
          <cell r="G57">
            <v>9.7</v>
          </cell>
        </row>
        <row r="58">
          <cell r="G58">
            <v>9.2</v>
          </cell>
        </row>
        <row r="59">
          <cell r="G59">
            <v>11.7</v>
          </cell>
        </row>
        <row r="60">
          <cell r="G60">
            <v>7.1</v>
          </cell>
        </row>
        <row r="61">
          <cell r="G61">
            <v>6.9</v>
          </cell>
        </row>
        <row r="62">
          <cell r="G62">
            <v>14.7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7">
          <cell r="C7">
            <v>6.1051157649</v>
          </cell>
        </row>
        <row r="7">
          <cell r="E7">
            <v>10.7533756344593</v>
          </cell>
        </row>
        <row r="15">
          <cell r="C15">
            <v>3375.3542</v>
          </cell>
        </row>
        <row r="15">
          <cell r="E15">
            <v>32.4304343344821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044026_1"/>
      <sheetName val="T044139_1"/>
      <sheetName val="T044752_1"/>
      <sheetName val="T043823_1"/>
      <sheetName val="3"/>
      <sheetName val="T043238_1"/>
      <sheetName val="T105806_1"/>
      <sheetName val="1"/>
      <sheetName val="2"/>
      <sheetName val="T040260_1"/>
      <sheetName val="T104939_1"/>
      <sheetName val="T104939_2"/>
      <sheetName val="Sheet1"/>
    </sheetNames>
    <sheetDataSet>
      <sheetData sheetId="0"/>
      <sheetData sheetId="1"/>
      <sheetData sheetId="2"/>
      <sheetData sheetId="3"/>
      <sheetData sheetId="4">
        <row r="6">
          <cell r="E6">
            <v>-4.3</v>
          </cell>
        </row>
        <row r="7">
          <cell r="E7">
            <v>-38.8</v>
          </cell>
        </row>
        <row r="8">
          <cell r="E8">
            <v>13.6</v>
          </cell>
        </row>
        <row r="9">
          <cell r="E9">
            <v>18.3</v>
          </cell>
        </row>
        <row r="10">
          <cell r="E10">
            <v>-5.6</v>
          </cell>
        </row>
        <row r="11">
          <cell r="E11">
            <v>-20.2</v>
          </cell>
        </row>
        <row r="12">
          <cell r="E12">
            <v>33.9</v>
          </cell>
        </row>
        <row r="13">
          <cell r="E13">
            <v>-21.4</v>
          </cell>
        </row>
        <row r="14">
          <cell r="E14">
            <v>28.3</v>
          </cell>
        </row>
        <row r="15">
          <cell r="E15">
            <v>-31.3</v>
          </cell>
        </row>
        <row r="16">
          <cell r="E16">
            <v>6.5</v>
          </cell>
        </row>
        <row r="17">
          <cell r="E17">
            <v>-68.3</v>
          </cell>
        </row>
        <row r="18">
          <cell r="E18">
            <v>9.2</v>
          </cell>
        </row>
        <row r="20">
          <cell r="E20">
            <v>34.2</v>
          </cell>
        </row>
      </sheetData>
      <sheetData sheetId="5"/>
      <sheetData sheetId="6"/>
      <sheetData sheetId="7">
        <row r="6">
          <cell r="E6">
            <v>-3.4</v>
          </cell>
        </row>
        <row r="7">
          <cell r="E7" t="str">
            <v>  </v>
          </cell>
        </row>
        <row r="8">
          <cell r="E8">
            <v>10.4</v>
          </cell>
        </row>
        <row r="9">
          <cell r="E9">
            <v>-6.3</v>
          </cell>
        </row>
        <row r="10">
          <cell r="E10">
            <v>0.1</v>
          </cell>
        </row>
        <row r="11">
          <cell r="E11" t="str">
            <v>  </v>
          </cell>
        </row>
        <row r="12">
          <cell r="E12">
            <v>20.6</v>
          </cell>
        </row>
        <row r="13">
          <cell r="E13">
            <v>-4.1</v>
          </cell>
        </row>
        <row r="14">
          <cell r="E14" t="str">
            <v>  </v>
          </cell>
        </row>
        <row r="15">
          <cell r="E15">
            <v>70.4</v>
          </cell>
        </row>
        <row r="16">
          <cell r="E16">
            <v>0.1</v>
          </cell>
        </row>
        <row r="17">
          <cell r="E17">
            <v>-9.2</v>
          </cell>
        </row>
        <row r="18">
          <cell r="E18" t="str">
            <v>  </v>
          </cell>
        </row>
        <row r="19">
          <cell r="E19">
            <v>46.8</v>
          </cell>
        </row>
        <row r="20">
          <cell r="E20">
            <v>-0.1</v>
          </cell>
        </row>
      </sheetData>
      <sheetData sheetId="8">
        <row r="6">
          <cell r="E6">
            <v>-92.8</v>
          </cell>
        </row>
        <row r="7">
          <cell r="E7">
            <v>-22.9</v>
          </cell>
        </row>
        <row r="8">
          <cell r="E8">
            <v>-3.8</v>
          </cell>
        </row>
        <row r="11">
          <cell r="E11">
            <v>1.1</v>
          </cell>
        </row>
        <row r="12">
          <cell r="E12">
            <v>-36</v>
          </cell>
        </row>
        <row r="13">
          <cell r="E13">
            <v>-7.9</v>
          </cell>
        </row>
        <row r="14">
          <cell r="E14">
            <v>4.6</v>
          </cell>
        </row>
        <row r="15">
          <cell r="E15" t="str">
            <v>  </v>
          </cell>
        </row>
        <row r="16">
          <cell r="E16">
            <v>0.1</v>
          </cell>
        </row>
        <row r="17">
          <cell r="E17">
            <v>-37.2</v>
          </cell>
        </row>
        <row r="18">
          <cell r="E18">
            <v>113.2</v>
          </cell>
        </row>
        <row r="19">
          <cell r="E19">
            <v>3.2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21805</v>
          </cell>
        </row>
        <row r="3">
          <cell r="G3">
            <v>-0.195535878989116</v>
          </cell>
        </row>
        <row r="4">
          <cell r="E4">
            <v>6450</v>
          </cell>
        </row>
        <row r="4">
          <cell r="G4">
            <v>-0.153654376066133</v>
          </cell>
        </row>
        <row r="5">
          <cell r="E5">
            <v>15072</v>
          </cell>
        </row>
        <row r="5">
          <cell r="G5">
            <v>-0.219795009835387</v>
          </cell>
        </row>
        <row r="6">
          <cell r="E6">
            <v>283</v>
          </cell>
        </row>
        <row r="6">
          <cell r="G6">
            <v>0.704819277108434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D5">
            <v>59.0015</v>
          </cell>
        </row>
        <row r="5">
          <cell r="F5">
            <v>4.55</v>
          </cell>
        </row>
        <row r="6">
          <cell r="D6">
            <v>48.7644</v>
          </cell>
        </row>
        <row r="6">
          <cell r="F6">
            <v>8.57</v>
          </cell>
        </row>
        <row r="7">
          <cell r="D7">
            <v>5.1386</v>
          </cell>
        </row>
        <row r="7">
          <cell r="F7">
            <v>-33.09</v>
          </cell>
        </row>
        <row r="8">
          <cell r="D8">
            <v>95.3563</v>
          </cell>
        </row>
        <row r="8">
          <cell r="F8">
            <v>6.44</v>
          </cell>
        </row>
        <row r="9">
          <cell r="D9">
            <v>88.4482</v>
          </cell>
        </row>
        <row r="9">
          <cell r="F9">
            <v>7.15</v>
          </cell>
        </row>
        <row r="10">
          <cell r="D10">
            <v>54.2226</v>
          </cell>
        </row>
        <row r="10">
          <cell r="F10">
            <v>13.43</v>
          </cell>
        </row>
        <row r="11">
          <cell r="D11">
            <v>50.3459</v>
          </cell>
        </row>
        <row r="11">
          <cell r="F11">
            <v>16.58</v>
          </cell>
        </row>
        <row r="12">
          <cell r="D12">
            <v>2202.6123</v>
          </cell>
        </row>
        <row r="12">
          <cell r="F12">
            <v>-11.24</v>
          </cell>
        </row>
        <row r="13">
          <cell r="D13">
            <v>1674.4124</v>
          </cell>
        </row>
        <row r="13">
          <cell r="F13">
            <v>-11.45</v>
          </cell>
        </row>
        <row r="14">
          <cell r="D14">
            <v>100.2542</v>
          </cell>
        </row>
        <row r="14">
          <cell r="F14">
            <v>50.03</v>
          </cell>
        </row>
        <row r="15">
          <cell r="D15">
            <v>78.4797</v>
          </cell>
        </row>
        <row r="15">
          <cell r="F15">
            <v>32.07</v>
          </cell>
        </row>
        <row r="16">
          <cell r="D16">
            <v>70.2771</v>
          </cell>
        </row>
        <row r="16">
          <cell r="F16">
            <v>-5.93</v>
          </cell>
        </row>
        <row r="17">
          <cell r="D17">
            <v>50.7036</v>
          </cell>
        </row>
        <row r="17">
          <cell r="F17">
            <v>-13.63</v>
          </cell>
        </row>
        <row r="22">
          <cell r="D22">
            <v>114.1859</v>
          </cell>
        </row>
        <row r="22">
          <cell r="F22">
            <v>28</v>
          </cell>
        </row>
        <row r="23">
          <cell r="D23">
            <v>51.7911</v>
          </cell>
        </row>
        <row r="23">
          <cell r="F23">
            <v>13.64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13"/>
  <sheetViews>
    <sheetView zoomScale="115" zoomScaleNormal="115" workbookViewId="0">
      <selection activeCell="J10" sqref="J10"/>
    </sheetView>
  </sheetViews>
  <sheetFormatPr defaultColWidth="8" defaultRowHeight="12" outlineLevelCol="4"/>
  <cols>
    <col min="1" max="1" width="20.875" style="297"/>
    <col min="2" max="2" width="13.625" style="297" customWidth="true"/>
    <col min="3" max="3" width="14" style="297" customWidth="true"/>
    <col min="4" max="4" width="14.75" style="297" customWidth="true"/>
    <col min="5" max="5" width="15.125" style="297" customWidth="true"/>
    <col min="6" max="7" width="8" style="298"/>
    <col min="8" max="11" width="7.325" style="298" customWidth="true"/>
    <col min="12" max="16384" width="8" style="298"/>
  </cols>
  <sheetData>
    <row r="1" ht="35.2" customHeight="true" spans="1:5">
      <c r="A1" s="299" t="s">
        <v>0</v>
      </c>
      <c r="B1" s="300"/>
      <c r="C1" s="300"/>
      <c r="D1" s="300"/>
      <c r="E1" s="300"/>
    </row>
    <row r="2" ht="35.2" customHeight="true" spans="1:5">
      <c r="A2" s="301"/>
      <c r="B2" s="301"/>
      <c r="C2" s="301"/>
      <c r="D2" s="301"/>
      <c r="E2" s="301"/>
    </row>
    <row r="3" ht="35.2" customHeight="true" spans="1:5">
      <c r="A3" s="302" t="s">
        <v>1</v>
      </c>
      <c r="B3" s="303" t="s">
        <v>2</v>
      </c>
      <c r="C3" s="304" t="s">
        <v>3</v>
      </c>
      <c r="D3" s="303" t="s">
        <v>4</v>
      </c>
      <c r="E3" s="318" t="s">
        <v>5</v>
      </c>
    </row>
    <row r="4" ht="35.2" customHeight="true" spans="1:5">
      <c r="A4" s="302" t="s">
        <v>6</v>
      </c>
      <c r="B4" s="303" t="s">
        <v>7</v>
      </c>
      <c r="C4" s="305" t="s">
        <v>8</v>
      </c>
      <c r="D4" s="306" t="s">
        <v>9</v>
      </c>
      <c r="E4" s="319">
        <v>0.075</v>
      </c>
    </row>
    <row r="5" ht="35.2" customHeight="true" spans="1:5">
      <c r="A5" s="302" t="s">
        <v>10</v>
      </c>
      <c r="B5" s="303" t="s">
        <v>7</v>
      </c>
      <c r="C5" s="307"/>
      <c r="D5" s="308">
        <v>0.075</v>
      </c>
      <c r="E5" s="320">
        <v>0.085</v>
      </c>
    </row>
    <row r="6" ht="35.2" customHeight="true" spans="1:5">
      <c r="A6" s="302" t="s">
        <v>11</v>
      </c>
      <c r="B6" s="303" t="s">
        <v>7</v>
      </c>
      <c r="C6" s="307"/>
      <c r="D6" s="308" t="s">
        <v>12</v>
      </c>
      <c r="E6" s="321">
        <v>0.09</v>
      </c>
    </row>
    <row r="7" ht="35.2" customHeight="true" spans="1:5">
      <c r="A7" s="302" t="s">
        <v>13</v>
      </c>
      <c r="B7" s="303" t="s">
        <v>7</v>
      </c>
      <c r="C7" s="307"/>
      <c r="D7" s="308"/>
      <c r="E7" s="322">
        <v>0.075</v>
      </c>
    </row>
    <row r="8" ht="35.2" customHeight="true" spans="1:5">
      <c r="A8" s="302" t="s">
        <v>14</v>
      </c>
      <c r="B8" s="309" t="s">
        <v>15</v>
      </c>
      <c r="C8" s="162" t="s">
        <v>16</v>
      </c>
      <c r="D8" s="310">
        <v>0.1</v>
      </c>
      <c r="E8" s="323" t="s">
        <v>17</v>
      </c>
    </row>
    <row r="9" ht="35.2" customHeight="true" spans="1:5">
      <c r="A9" s="311" t="s">
        <v>18</v>
      </c>
      <c r="B9" s="303" t="s">
        <v>7</v>
      </c>
      <c r="C9" s="312" t="s">
        <v>19</v>
      </c>
      <c r="D9" s="312" t="s">
        <v>19</v>
      </c>
      <c r="E9" s="324" t="s">
        <v>20</v>
      </c>
    </row>
    <row r="10" ht="35.2" customHeight="true" spans="1:5">
      <c r="A10" s="313" t="s">
        <v>21</v>
      </c>
      <c r="B10" s="303" t="s">
        <v>7</v>
      </c>
      <c r="C10" s="307"/>
      <c r="D10" s="310" t="s">
        <v>22</v>
      </c>
      <c r="E10" s="321">
        <v>0.08</v>
      </c>
    </row>
    <row r="11" ht="35.2" customHeight="true" spans="1:5">
      <c r="A11" s="314" t="s">
        <v>23</v>
      </c>
      <c r="B11" s="303" t="s">
        <v>7</v>
      </c>
      <c r="C11" s="315" t="s">
        <v>24</v>
      </c>
      <c r="D11" s="315" t="s">
        <v>24</v>
      </c>
      <c r="E11" s="325" t="s">
        <v>24</v>
      </c>
    </row>
    <row r="12" ht="35.2" customHeight="true" spans="1:5">
      <c r="A12" s="313" t="s">
        <v>25</v>
      </c>
      <c r="B12" s="304" t="s">
        <v>26</v>
      </c>
      <c r="C12" s="315" t="s">
        <v>27</v>
      </c>
      <c r="D12" s="315" t="s">
        <v>28</v>
      </c>
      <c r="E12" s="326"/>
    </row>
    <row r="13" ht="35.2" customHeight="true" spans="1:5">
      <c r="A13" s="313" t="s">
        <v>29</v>
      </c>
      <c r="B13" s="303" t="s">
        <v>7</v>
      </c>
      <c r="C13" s="316" t="s">
        <v>30</v>
      </c>
      <c r="D13" s="317" t="s">
        <v>30</v>
      </c>
      <c r="E13" s="327" t="s">
        <v>30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4" sqref="I14"/>
    </sheetView>
  </sheetViews>
  <sheetFormatPr defaultColWidth="8" defaultRowHeight="15.75" outlineLevelCol="3"/>
  <cols>
    <col min="1" max="1" width="37.7666666666667" customWidth="true"/>
    <col min="2" max="2" width="15.6583333333333" customWidth="true"/>
    <col min="3" max="3" width="7.65833333333333"/>
    <col min="4" max="4" width="6" style="54"/>
  </cols>
  <sheetData>
    <row r="1" ht="25.5" spans="1:4">
      <c r="A1" s="174" t="s">
        <v>211</v>
      </c>
      <c r="B1" s="174"/>
      <c r="C1" s="105"/>
      <c r="D1" s="105"/>
    </row>
    <row r="3" ht="18" spans="1:2">
      <c r="A3" s="106"/>
      <c r="B3" s="107"/>
    </row>
    <row r="4" ht="24.75" customHeight="true" spans="1:4">
      <c r="A4" s="175" t="s">
        <v>149</v>
      </c>
      <c r="B4" s="110" t="s">
        <v>35</v>
      </c>
      <c r="D4"/>
    </row>
    <row r="5" ht="25.05" customHeight="true" spans="1:2">
      <c r="A5" s="114" t="s">
        <v>212</v>
      </c>
      <c r="B5" s="54"/>
    </row>
    <row r="6" ht="25.05" customHeight="true" spans="1:2">
      <c r="A6" s="114" t="s">
        <v>213</v>
      </c>
      <c r="B6" s="54"/>
    </row>
    <row r="7" ht="25.05" customHeight="true" spans="1:2">
      <c r="A7" s="114" t="s">
        <v>214</v>
      </c>
      <c r="B7" s="54"/>
    </row>
    <row r="8" ht="25.05" customHeight="true" spans="1:2">
      <c r="A8" s="114" t="s">
        <v>215</v>
      </c>
      <c r="B8" s="54"/>
    </row>
    <row r="9" ht="25.05" customHeight="true" spans="1:2">
      <c r="A9" s="114" t="s">
        <v>216</v>
      </c>
      <c r="B9" s="54"/>
    </row>
    <row r="10" ht="25.05" customHeight="true" spans="1:2">
      <c r="A10" s="114" t="s">
        <v>217</v>
      </c>
      <c r="B10" s="54"/>
    </row>
    <row r="11" ht="25.05" customHeight="true" spans="1:2">
      <c r="A11" s="114" t="s">
        <v>218</v>
      </c>
      <c r="B11" s="54"/>
    </row>
    <row r="12" ht="25.05" customHeight="true" spans="1:2">
      <c r="A12" s="114" t="s">
        <v>219</v>
      </c>
      <c r="B12" s="54"/>
    </row>
    <row r="13" ht="25.05" customHeight="true" spans="1:2">
      <c r="A13" s="114" t="s">
        <v>220</v>
      </c>
      <c r="B13" s="54"/>
    </row>
    <row r="14" ht="25.05" customHeight="true" spans="1:2">
      <c r="A14" s="114" t="s">
        <v>221</v>
      </c>
      <c r="B14" s="54"/>
    </row>
    <row r="15" ht="25.05" customHeight="true" spans="1:2">
      <c r="A15" s="114" t="s">
        <v>222</v>
      </c>
      <c r="B15" s="54"/>
    </row>
    <row r="16" ht="25.05" customHeight="true" spans="1:2">
      <c r="A16" s="114" t="s">
        <v>223</v>
      </c>
      <c r="B16" s="54"/>
    </row>
    <row r="17" ht="25.05" customHeight="true" spans="1:1">
      <c r="A17" s="176" t="s">
        <v>224</v>
      </c>
    </row>
    <row r="18" ht="25.05" customHeight="true" spans="1:1">
      <c r="A18" s="176" t="s">
        <v>225</v>
      </c>
    </row>
    <row r="19" ht="25.05" customHeight="true" spans="1:1">
      <c r="A19" s="176" t="s">
        <v>226</v>
      </c>
    </row>
    <row r="20" ht="25.05" customHeight="true" spans="1:1">
      <c r="A20" s="176" t="s">
        <v>227</v>
      </c>
    </row>
    <row r="21" ht="25.05" customHeight="true" spans="1:1">
      <c r="A21" s="176" t="s">
        <v>228</v>
      </c>
    </row>
    <row r="22" ht="25.05" customHeight="true" spans="1:1">
      <c r="A22" s="176" t="s">
        <v>229</v>
      </c>
    </row>
    <row r="23" ht="25.05" customHeight="true" spans="1:2">
      <c r="A23" s="177" t="s">
        <v>230</v>
      </c>
      <c r="B23" s="118"/>
    </row>
  </sheetData>
  <mergeCells count="1">
    <mergeCell ref="A1:B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H27"/>
  <sheetViews>
    <sheetView workbookViewId="0">
      <selection activeCell="D7" sqref="C7:D7"/>
    </sheetView>
  </sheetViews>
  <sheetFormatPr defaultColWidth="8" defaultRowHeight="15.75" outlineLevelCol="7"/>
  <cols>
    <col min="1" max="1" width="25.4416666666667" customWidth="true"/>
    <col min="2" max="2" width="12.7666666666667" style="162" customWidth="true"/>
    <col min="3" max="3" width="16.7666666666667" customWidth="true"/>
    <col min="4" max="4" width="13.6583333333333" customWidth="true"/>
    <col min="5" max="5" width="9.1" customWidth="true"/>
    <col min="6" max="6" width="8.1" customWidth="true"/>
  </cols>
  <sheetData>
    <row r="1" ht="25.5" spans="1:6">
      <c r="A1" s="163" t="s">
        <v>231</v>
      </c>
      <c r="B1" s="163"/>
      <c r="C1" s="163"/>
      <c r="D1" s="163"/>
      <c r="E1" s="173"/>
      <c r="F1" s="173"/>
    </row>
    <row r="2" ht="18" spans="1:4">
      <c r="A2" s="76"/>
      <c r="B2" s="56"/>
      <c r="C2" s="76"/>
      <c r="D2" s="164"/>
    </row>
    <row r="3" ht="36.85" customHeight="true" spans="1:4">
      <c r="A3" s="78" t="s">
        <v>232</v>
      </c>
      <c r="B3" s="165" t="s">
        <v>111</v>
      </c>
      <c r="C3" s="166" t="s">
        <v>233</v>
      </c>
      <c r="D3" s="58" t="s">
        <v>35</v>
      </c>
    </row>
    <row r="4" s="72" customFormat="true" ht="28.5" customHeight="true" spans="1:4">
      <c r="A4" s="92" t="s">
        <v>234</v>
      </c>
      <c r="B4" s="167" t="s">
        <v>37</v>
      </c>
      <c r="C4" s="168">
        <f>'[9]1'!$D5</f>
        <v>59.0015</v>
      </c>
      <c r="D4" s="169">
        <f>'[9]1'!$F5</f>
        <v>4.55</v>
      </c>
    </row>
    <row r="5" ht="28.5" customHeight="true" spans="1:7">
      <c r="A5" s="84" t="s">
        <v>235</v>
      </c>
      <c r="B5" s="170" t="s">
        <v>37</v>
      </c>
      <c r="C5" s="168">
        <f>'[9]1'!$D6</f>
        <v>48.7644</v>
      </c>
      <c r="D5" s="169">
        <f>'[9]1'!$F6</f>
        <v>8.57</v>
      </c>
      <c r="F5" s="72"/>
      <c r="G5" s="72"/>
    </row>
    <row r="6" ht="28.5" customHeight="true" spans="1:7">
      <c r="A6" s="84" t="s">
        <v>236</v>
      </c>
      <c r="B6" s="154" t="s">
        <v>37</v>
      </c>
      <c r="C6" s="168">
        <f>'[9]1'!$D7</f>
        <v>5.1386</v>
      </c>
      <c r="D6" s="169">
        <f>'[9]1'!$F7</f>
        <v>-33.09</v>
      </c>
      <c r="F6" s="72"/>
      <c r="G6" s="72"/>
    </row>
    <row r="7" s="72" customFormat="true" ht="28.5" customHeight="true" spans="1:4">
      <c r="A7" s="80" t="s">
        <v>48</v>
      </c>
      <c r="B7" s="171" t="s">
        <v>49</v>
      </c>
      <c r="C7" s="168">
        <f>'[9]1'!$D8</f>
        <v>95.3563</v>
      </c>
      <c r="D7" s="169">
        <f>'[9]1'!$F8</f>
        <v>6.44</v>
      </c>
    </row>
    <row r="8" ht="28.5" customHeight="true" spans="1:7">
      <c r="A8" s="84" t="s">
        <v>235</v>
      </c>
      <c r="B8" s="154" t="s">
        <v>49</v>
      </c>
      <c r="C8" s="168">
        <f>'[9]1'!$D9</f>
        <v>88.4482</v>
      </c>
      <c r="D8" s="169">
        <f>'[9]1'!$F9</f>
        <v>7.15</v>
      </c>
      <c r="F8" s="72"/>
      <c r="G8" s="72"/>
    </row>
    <row r="9" ht="28.5" customHeight="true" spans="1:7">
      <c r="A9" s="80" t="s">
        <v>50</v>
      </c>
      <c r="B9" s="171" t="s">
        <v>37</v>
      </c>
      <c r="C9" s="168">
        <f>'[9]1'!$D10</f>
        <v>54.2226</v>
      </c>
      <c r="D9" s="169">
        <f>'[9]1'!$F10</f>
        <v>13.43</v>
      </c>
      <c r="F9" s="72"/>
      <c r="G9" s="72"/>
    </row>
    <row r="10" s="72" customFormat="true" ht="28.5" customHeight="true" spans="1:4">
      <c r="A10" s="84" t="s">
        <v>235</v>
      </c>
      <c r="B10" s="154" t="s">
        <v>37</v>
      </c>
      <c r="C10" s="168">
        <f>'[9]1'!$D11</f>
        <v>50.3459</v>
      </c>
      <c r="D10" s="169">
        <f>'[9]1'!$F11</f>
        <v>16.58</v>
      </c>
    </row>
    <row r="11" ht="28.5" customHeight="true" spans="1:8">
      <c r="A11" s="80" t="s">
        <v>237</v>
      </c>
      <c r="B11" s="171" t="s">
        <v>49</v>
      </c>
      <c r="C11" s="168">
        <f>'[9]1'!$D12</f>
        <v>2202.6123</v>
      </c>
      <c r="D11" s="169">
        <f>'[9]1'!$F12</f>
        <v>-11.24</v>
      </c>
      <c r="F11" s="72"/>
      <c r="G11" s="72"/>
      <c r="H11" s="72"/>
    </row>
    <row r="12" ht="28.5" customHeight="true" spans="1:8">
      <c r="A12" s="84" t="s">
        <v>235</v>
      </c>
      <c r="B12" s="154" t="s">
        <v>49</v>
      </c>
      <c r="C12" s="168">
        <f>'[9]1'!$D13</f>
        <v>1674.4124</v>
      </c>
      <c r="D12" s="169">
        <f>'[9]1'!$F13</f>
        <v>-11.45</v>
      </c>
      <c r="F12" s="72"/>
      <c r="G12" s="72"/>
      <c r="H12" s="72"/>
    </row>
    <row r="13" s="72" customFormat="true" ht="28.5" customHeight="true" spans="1:4">
      <c r="A13" s="80" t="s">
        <v>238</v>
      </c>
      <c r="B13" s="171" t="s">
        <v>49</v>
      </c>
      <c r="C13" s="168">
        <f>'[9]1'!$D14</f>
        <v>100.2542</v>
      </c>
      <c r="D13" s="169">
        <f>'[9]1'!$F14</f>
        <v>50.03</v>
      </c>
    </row>
    <row r="14" ht="28.5" customHeight="true" spans="1:8">
      <c r="A14" s="84" t="s">
        <v>235</v>
      </c>
      <c r="B14" s="154" t="s">
        <v>49</v>
      </c>
      <c r="C14" s="168">
        <f>'[9]1'!$D15</f>
        <v>78.4797</v>
      </c>
      <c r="D14" s="169">
        <f>'[9]1'!$F15</f>
        <v>32.07</v>
      </c>
      <c r="F14" s="72"/>
      <c r="G14" s="72"/>
      <c r="H14" s="72"/>
    </row>
    <row r="15" ht="28.5" customHeight="true" spans="1:8">
      <c r="A15" s="80" t="s">
        <v>239</v>
      </c>
      <c r="B15" s="171" t="s">
        <v>49</v>
      </c>
      <c r="C15" s="168">
        <f>'[9]1'!$D16</f>
        <v>70.2771</v>
      </c>
      <c r="D15" s="169">
        <f>'[9]1'!$F16</f>
        <v>-5.93</v>
      </c>
      <c r="F15" s="72"/>
      <c r="G15" s="72"/>
      <c r="H15" s="72"/>
    </row>
    <row r="16" ht="28.5" customHeight="true" spans="1:7">
      <c r="A16" s="84" t="s">
        <v>235</v>
      </c>
      <c r="B16" s="154" t="s">
        <v>49</v>
      </c>
      <c r="C16" s="168">
        <f>'[9]1'!$D17</f>
        <v>50.7036</v>
      </c>
      <c r="D16" s="169">
        <f>'[9]1'!$F17</f>
        <v>-13.63</v>
      </c>
      <c r="F16" s="72"/>
      <c r="G16" s="72"/>
    </row>
    <row r="17" ht="28.5" customHeight="true" spans="1:7">
      <c r="A17" s="80" t="s">
        <v>240</v>
      </c>
      <c r="B17" s="171" t="s">
        <v>49</v>
      </c>
      <c r="C17" s="168">
        <f>'[9]1'!$D$22</f>
        <v>114.1859</v>
      </c>
      <c r="D17" s="169">
        <f>'[9]1'!$F$22</f>
        <v>28</v>
      </c>
      <c r="F17" s="72"/>
      <c r="G17" s="72"/>
    </row>
    <row r="18" ht="28.5" customHeight="true" spans="1:7">
      <c r="A18" s="96" t="s">
        <v>235</v>
      </c>
      <c r="B18" s="157" t="s">
        <v>49</v>
      </c>
      <c r="C18" s="168">
        <f>'[9]1'!$D$23</f>
        <v>51.7911</v>
      </c>
      <c r="D18" s="169">
        <f>'[9]1'!$F$23</f>
        <v>13.64</v>
      </c>
      <c r="F18" s="72"/>
      <c r="G18" s="72"/>
    </row>
    <row r="19" ht="18" spans="1:4">
      <c r="A19" s="106"/>
      <c r="B19" s="172"/>
      <c r="C19" s="106"/>
      <c r="D19" s="106"/>
    </row>
    <row r="20" ht="18" spans="1:4">
      <c r="A20" s="106"/>
      <c r="B20" s="172"/>
      <c r="C20" s="106"/>
      <c r="D20" s="106"/>
    </row>
    <row r="21" ht="18" spans="1:4">
      <c r="A21" s="106"/>
      <c r="B21" s="172"/>
      <c r="C21" s="106"/>
      <c r="D21" s="106"/>
    </row>
    <row r="22" ht="18" spans="1:4">
      <c r="A22" s="106"/>
      <c r="B22" s="172"/>
      <c r="C22" s="106"/>
      <c r="D22" s="106"/>
    </row>
    <row r="23" ht="18" spans="1:4">
      <c r="A23" s="106"/>
      <c r="B23" s="172"/>
      <c r="C23" s="106"/>
      <c r="D23" s="106"/>
    </row>
    <row r="24" ht="18" spans="1:4">
      <c r="A24" s="106"/>
      <c r="B24" s="172"/>
      <c r="C24" s="106"/>
      <c r="D24" s="106"/>
    </row>
    <row r="25" ht="18" spans="1:4">
      <c r="A25" s="106"/>
      <c r="B25" s="172"/>
      <c r="C25" s="106"/>
      <c r="D25" s="106"/>
    </row>
    <row r="26" ht="18" spans="1:4">
      <c r="A26" s="106"/>
      <c r="B26" s="172"/>
      <c r="C26" s="106"/>
      <c r="D26" s="106"/>
    </row>
    <row r="27" ht="18" spans="1:4">
      <c r="A27" s="106"/>
      <c r="B27" s="172"/>
      <c r="C27" s="106"/>
      <c r="D27" s="106"/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E17"/>
  <sheetViews>
    <sheetView workbookViewId="0">
      <selection activeCell="D11" sqref="D11"/>
    </sheetView>
  </sheetViews>
  <sheetFormatPr defaultColWidth="8" defaultRowHeight="15.75" outlineLevelCol="4"/>
  <cols>
    <col min="1" max="1" width="26.875" customWidth="true"/>
    <col min="2" max="2" width="12.1" customWidth="true"/>
    <col min="3" max="3" width="15.1" customWidth="true"/>
    <col min="4" max="4" width="11.4416666666667" customWidth="true"/>
  </cols>
  <sheetData>
    <row r="1" ht="19.5" customHeight="true" spans="1:4">
      <c r="A1" s="136" t="s">
        <v>241</v>
      </c>
      <c r="B1" s="136"/>
      <c r="C1" s="137"/>
      <c r="D1" s="137"/>
    </row>
    <row r="2" ht="18" spans="1:4">
      <c r="A2" s="138"/>
      <c r="B2" s="138"/>
      <c r="C2" s="138"/>
      <c r="D2" s="138"/>
    </row>
    <row r="3" ht="18" spans="1:4">
      <c r="A3" s="139"/>
      <c r="B3" s="139"/>
      <c r="C3" s="139"/>
      <c r="D3" s="140"/>
    </row>
    <row r="4" ht="24.05" customHeight="true" spans="1:4">
      <c r="A4" s="141" t="s">
        <v>149</v>
      </c>
      <c r="B4" s="141" t="s">
        <v>111</v>
      </c>
      <c r="C4" s="126" t="s">
        <v>242</v>
      </c>
      <c r="D4" s="127" t="s">
        <v>243</v>
      </c>
    </row>
    <row r="5" ht="24.75" customHeight="true" spans="1:4">
      <c r="A5" s="142" t="s">
        <v>244</v>
      </c>
      <c r="B5" s="143" t="s">
        <v>37</v>
      </c>
      <c r="C5" s="144">
        <f>[3]Sheet1!B21/10000</f>
        <v>603.03277730458</v>
      </c>
      <c r="D5" s="145">
        <f>ROUND([3]Sheet1!D21,1)</f>
        <v>9.5</v>
      </c>
    </row>
    <row r="6" ht="24.75" customHeight="true" spans="1:4">
      <c r="A6" s="146" t="s">
        <v>245</v>
      </c>
      <c r="B6" s="147"/>
      <c r="C6" s="148"/>
      <c r="D6" s="149"/>
    </row>
    <row r="7" ht="24.75" customHeight="true" spans="1:4">
      <c r="A7" s="150" t="s">
        <v>246</v>
      </c>
      <c r="B7" s="147" t="s">
        <v>37</v>
      </c>
      <c r="C7" s="148">
        <f>[3]Sheet1!B23/10000</f>
        <v>525.383103960151</v>
      </c>
      <c r="D7" s="149">
        <f>ROUND([3]Sheet1!D23,1)</f>
        <v>9.4</v>
      </c>
    </row>
    <row r="8" ht="24.75" customHeight="true" spans="1:4">
      <c r="A8" s="150" t="s">
        <v>247</v>
      </c>
      <c r="B8" s="147" t="s">
        <v>37</v>
      </c>
      <c r="C8" s="148">
        <f>[3]Sheet1!B24/10000</f>
        <v>77.6496733444286</v>
      </c>
      <c r="D8" s="149">
        <f>ROUND([3]Sheet1!D24,1)</f>
        <v>10.1</v>
      </c>
    </row>
    <row r="9" ht="24.75" customHeight="true" spans="1:4">
      <c r="A9" s="146" t="s">
        <v>248</v>
      </c>
      <c r="B9" s="147"/>
      <c r="C9" s="148"/>
      <c r="D9" s="149"/>
    </row>
    <row r="10" ht="24.75" customHeight="true" spans="1:4">
      <c r="A10" s="150" t="s">
        <v>249</v>
      </c>
      <c r="B10" s="147" t="s">
        <v>37</v>
      </c>
      <c r="C10" s="148">
        <f>[3]Sheet1!B26/10000</f>
        <v>526.90721906614</v>
      </c>
      <c r="D10" s="149">
        <f>ROUND([3]Sheet1!D26,1)</f>
        <v>8</v>
      </c>
    </row>
    <row r="11" ht="24.75" customHeight="true" spans="1:4">
      <c r="A11" s="150" t="s">
        <v>250</v>
      </c>
      <c r="B11" s="147" t="s">
        <v>37</v>
      </c>
      <c r="C11" s="148">
        <f>[3]Sheet1!B27/10000</f>
        <v>76.12555823844</v>
      </c>
      <c r="D11" s="149">
        <f>ROUND([3]Sheet1!D27,1)</f>
        <v>20.7</v>
      </c>
    </row>
    <row r="12" ht="24.75" customHeight="true" spans="1:5">
      <c r="A12" s="151" t="s">
        <v>251</v>
      </c>
      <c r="B12" s="147"/>
      <c r="C12" s="152" t="s">
        <v>252</v>
      </c>
      <c r="D12" s="153"/>
      <c r="E12" s="54"/>
    </row>
    <row r="13" ht="24.75" customHeight="true" spans="1:4">
      <c r="A13" s="64" t="s">
        <v>253</v>
      </c>
      <c r="B13" s="154" t="s">
        <v>254</v>
      </c>
      <c r="C13" s="155"/>
      <c r="D13" s="153"/>
    </row>
    <row r="14" ht="24.75" customHeight="true" spans="1:4">
      <c r="A14" s="64" t="s">
        <v>255</v>
      </c>
      <c r="B14" s="154" t="s">
        <v>256</v>
      </c>
      <c r="C14" s="155"/>
      <c r="D14" s="153"/>
    </row>
    <row r="15" ht="24.75" customHeight="true" spans="1:4">
      <c r="A15" s="64" t="s">
        <v>257</v>
      </c>
      <c r="B15" s="147" t="s">
        <v>37</v>
      </c>
      <c r="C15" s="155"/>
      <c r="D15" s="153"/>
    </row>
    <row r="16" ht="24.75" customHeight="true" spans="1:4">
      <c r="A16" s="156" t="s">
        <v>258</v>
      </c>
      <c r="B16" s="157" t="s">
        <v>58</v>
      </c>
      <c r="C16" s="158"/>
      <c r="D16" s="159"/>
    </row>
    <row r="17" ht="23.25" spans="1:4">
      <c r="A17" s="160" t="s">
        <v>259</v>
      </c>
      <c r="B17" s="160"/>
      <c r="C17" s="161"/>
      <c r="D17" s="161"/>
    </row>
  </sheetData>
  <mergeCells count="3">
    <mergeCell ref="A1:D1"/>
    <mergeCell ref="A3:C3"/>
    <mergeCell ref="C12:D16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C28"/>
  <sheetViews>
    <sheetView workbookViewId="0">
      <selection activeCell="I20" sqref="I20"/>
    </sheetView>
  </sheetViews>
  <sheetFormatPr defaultColWidth="8" defaultRowHeight="15.75" outlineLevelCol="2"/>
  <cols>
    <col min="1" max="1" width="36.2083333333333" customWidth="true"/>
    <col min="2" max="2" width="17.4416666666667" customWidth="true"/>
    <col min="3" max="3" width="12.6583333333333" customWidth="true"/>
  </cols>
  <sheetData>
    <row r="1" ht="42.75" customHeight="true" spans="1:3">
      <c r="A1" s="121" t="s">
        <v>260</v>
      </c>
      <c r="B1" s="121"/>
      <c r="C1" s="121"/>
    </row>
    <row r="2" ht="6.75" customHeight="true" spans="1:3">
      <c r="A2" s="122"/>
      <c r="B2" s="122"/>
      <c r="C2" s="122"/>
    </row>
    <row r="3" customHeight="true" spans="1:3">
      <c r="A3" s="123"/>
      <c r="B3" s="124"/>
      <c r="C3" s="124"/>
    </row>
    <row r="4" ht="32.25" customHeight="true" spans="1:3">
      <c r="A4" s="125" t="s">
        <v>149</v>
      </c>
      <c r="B4" s="126" t="s">
        <v>261</v>
      </c>
      <c r="C4" s="127" t="s">
        <v>35</v>
      </c>
    </row>
    <row r="5" ht="23.25" spans="1:3">
      <c r="A5" s="128" t="s">
        <v>262</v>
      </c>
      <c r="B5" s="129">
        <f>[3]Sheet1!$B31/10000</f>
        <v>174.08528</v>
      </c>
      <c r="C5" s="130">
        <f>ROUND([3]Sheet1!$C$31,1)</f>
        <v>10.2</v>
      </c>
    </row>
    <row r="6" ht="20.95" customHeight="true" spans="1:3">
      <c r="A6" s="128" t="s">
        <v>263</v>
      </c>
      <c r="B6" s="131">
        <f>[3]Sheet1!$B33/10000</f>
        <v>25.59564</v>
      </c>
      <c r="C6" s="132">
        <f>ROUND([3]Sheet1!$C33,1)</f>
        <v>25.6</v>
      </c>
    </row>
    <row r="7" ht="20.95" customHeight="true" spans="1:3">
      <c r="A7" s="128" t="s">
        <v>264</v>
      </c>
      <c r="B7" s="131">
        <f>[3]Sheet1!$B34/10000</f>
        <v>2.2743</v>
      </c>
      <c r="C7" s="132">
        <f>ROUND([3]Sheet1!$C34,1)</f>
        <v>23.2</v>
      </c>
    </row>
    <row r="8" ht="20.95" customHeight="true" spans="1:3">
      <c r="A8" s="128" t="s">
        <v>265</v>
      </c>
      <c r="B8" s="131">
        <f>[3]Sheet1!$B35/10000</f>
        <v>4.73539</v>
      </c>
      <c r="C8" s="132">
        <f>ROUND([3]Sheet1!$C35,1)</f>
        <v>23.2</v>
      </c>
    </row>
    <row r="9" ht="20.95" customHeight="true" spans="1:3">
      <c r="A9" s="128" t="s">
        <v>266</v>
      </c>
      <c r="B9" s="131">
        <f>[3]Sheet1!$B36/10000</f>
        <v>11.39483</v>
      </c>
      <c r="C9" s="132">
        <f>ROUND([3]Sheet1!$C36,1)</f>
        <v>24.3</v>
      </c>
    </row>
    <row r="10" ht="20.95" customHeight="true" spans="1:3">
      <c r="A10" s="128" t="s">
        <v>267</v>
      </c>
      <c r="B10" s="131">
        <f>[3]Sheet1!$B37/10000</f>
        <v>0.86212</v>
      </c>
      <c r="C10" s="132">
        <f>ROUND([3]Sheet1!$C37,1)</f>
        <v>6.1</v>
      </c>
    </row>
    <row r="11" ht="20.95" customHeight="true" spans="1:3">
      <c r="A11" s="128" t="s">
        <v>268</v>
      </c>
      <c r="B11" s="131">
        <f>[3]Sheet1!$B38/10000</f>
        <v>3.51329</v>
      </c>
      <c r="C11" s="132">
        <f>ROUND([3]Sheet1!$C38,1)</f>
        <v>15.6</v>
      </c>
    </row>
    <row r="12" ht="20.95" customHeight="true" spans="1:3">
      <c r="A12" s="128" t="s">
        <v>269</v>
      </c>
      <c r="B12" s="131">
        <f>[3]Sheet1!$B39/10000</f>
        <v>7.87578</v>
      </c>
      <c r="C12" s="132">
        <f>ROUND([3]Sheet1!$C39,1)</f>
        <v>29.6</v>
      </c>
    </row>
    <row r="13" ht="20.95" customHeight="true" spans="1:3">
      <c r="A13" s="128" t="s">
        <v>270</v>
      </c>
      <c r="B13" s="131">
        <f>[3]Sheet1!$B40/10000</f>
        <v>2.69098</v>
      </c>
      <c r="C13" s="132">
        <f>ROUND([3]Sheet1!$C40,1)</f>
        <v>10.4</v>
      </c>
    </row>
    <row r="14" ht="20.95" customHeight="true" spans="1:3">
      <c r="A14" s="128" t="s">
        <v>271</v>
      </c>
      <c r="B14" s="131">
        <f>[3]Sheet1!$B41/10000</f>
        <v>1.15705</v>
      </c>
      <c r="C14" s="132">
        <f>ROUND([3]Sheet1!$C41,1)</f>
        <v>16.4</v>
      </c>
    </row>
    <row r="15" ht="20.95" customHeight="true" spans="1:3">
      <c r="A15" s="128" t="s">
        <v>272</v>
      </c>
      <c r="B15" s="131">
        <f>[3]Sheet1!$B42/10000</f>
        <v>0.45438</v>
      </c>
      <c r="C15" s="132">
        <f>ROUND([3]Sheet1!$C42,1)</f>
        <v>16.7</v>
      </c>
    </row>
    <row r="16" ht="20.95" customHeight="true" spans="1:3">
      <c r="A16" s="128" t="s">
        <v>273</v>
      </c>
      <c r="B16" s="131">
        <f>[3]Sheet1!$B43/10000</f>
        <v>0.05758</v>
      </c>
      <c r="C16" s="132">
        <f>ROUND([3]Sheet1!$C43,1)</f>
        <v>37.7</v>
      </c>
    </row>
    <row r="17" ht="20.95" customHeight="true" spans="1:3">
      <c r="A17" s="128" t="s">
        <v>274</v>
      </c>
      <c r="B17" s="131">
        <f>[3]Sheet1!$B44/10000</f>
        <v>9.26373</v>
      </c>
      <c r="C17" s="132">
        <f>ROUND([3]Sheet1!$C44,1)</f>
        <v>14</v>
      </c>
    </row>
    <row r="18" ht="20.95" customHeight="true" spans="1:3">
      <c r="A18" s="128" t="s">
        <v>275</v>
      </c>
      <c r="B18" s="131">
        <f>[3]Sheet1!$B45/10000</f>
        <v>6.72669</v>
      </c>
      <c r="C18" s="132">
        <f>ROUND([3]Sheet1!$C45,1)</f>
        <v>2.1</v>
      </c>
    </row>
    <row r="19" ht="20.95" customHeight="true" spans="1:3">
      <c r="A19" s="128" t="s">
        <v>276</v>
      </c>
      <c r="B19" s="131">
        <f>[3]Sheet1!$B46/10000</f>
        <v>2.9257</v>
      </c>
      <c r="C19" s="132">
        <f>ROUND([3]Sheet1!$C46,1)</f>
        <v>0.8</v>
      </c>
    </row>
    <row r="20" ht="20.95" customHeight="true" spans="1:3">
      <c r="A20" s="128" t="s">
        <v>277</v>
      </c>
      <c r="B20" s="131">
        <f>[3]Sheet1!$B47/10000</f>
        <v>2.60316</v>
      </c>
      <c r="C20" s="132">
        <f>ROUND([3]Sheet1!$C47,1)</f>
        <v>15.9</v>
      </c>
    </row>
    <row r="21" ht="20.95" customHeight="true" spans="1:3">
      <c r="A21" s="128" t="s">
        <v>278</v>
      </c>
      <c r="B21" s="131">
        <f>[3]Sheet1!$B48/10000</f>
        <v>2.22962</v>
      </c>
      <c r="C21" s="132">
        <f>ROUND([3]Sheet1!$C48,1)</f>
        <v>5.5</v>
      </c>
    </row>
    <row r="22" ht="20.95" customHeight="true" spans="1:3">
      <c r="A22" s="128" t="s">
        <v>279</v>
      </c>
      <c r="B22" s="131">
        <f>[3]Sheet1!$B49/10000</f>
        <v>0.10535</v>
      </c>
      <c r="C22" s="132">
        <f>ROUND([3]Sheet1!$C49,1)</f>
        <v>-73.1</v>
      </c>
    </row>
    <row r="23" ht="20.95" customHeight="true" spans="1:3">
      <c r="A23" s="128" t="s">
        <v>280</v>
      </c>
      <c r="B23" s="131">
        <f>[3]Sheet1!$B50/10000</f>
        <v>42.99163</v>
      </c>
      <c r="C23" s="132">
        <f>ROUND([3]Sheet1!$C50,1)</f>
        <v>19.1</v>
      </c>
    </row>
    <row r="24" ht="20.95" customHeight="true" spans="1:3">
      <c r="A24" s="128" t="s">
        <v>281</v>
      </c>
      <c r="B24" s="131">
        <f>[3]Sheet1!$B51/10000</f>
        <v>4.39907</v>
      </c>
      <c r="C24" s="132">
        <f>ROUND([3]Sheet1!$C51,1)</f>
        <v>-6.3</v>
      </c>
    </row>
    <row r="25" ht="20.95" customHeight="true" spans="1:3">
      <c r="A25" s="128" t="s">
        <v>282</v>
      </c>
      <c r="B25" s="131">
        <f>[3]Sheet1!$B52/10000</f>
        <v>2.31023</v>
      </c>
      <c r="C25" s="132">
        <f>ROUND([3]Sheet1!$C52,1)</f>
        <v>5.8</v>
      </c>
    </row>
    <row r="26" ht="20.95" customHeight="true" spans="1:3">
      <c r="A26" s="128" t="s">
        <v>283</v>
      </c>
      <c r="B26" s="131">
        <f>[3]Sheet1!$B53/10000</f>
        <v>38.62178</v>
      </c>
      <c r="C26" s="132">
        <f>ROUND([3]Sheet1!$C53,1)</f>
        <v>-5.1</v>
      </c>
    </row>
    <row r="27" ht="20.95" customHeight="true" spans="1:3">
      <c r="A27" s="128" t="s">
        <v>284</v>
      </c>
      <c r="B27" s="131">
        <f>[3]Sheet1!$B54/10000</f>
        <v>0.16367</v>
      </c>
      <c r="C27" s="132">
        <f>ROUND([3]Sheet1!$C54,1)</f>
        <v>-20.5</v>
      </c>
    </row>
    <row r="28" ht="20.95" customHeight="true" spans="1:3">
      <c r="A28" s="133" t="s">
        <v>285</v>
      </c>
      <c r="B28" s="134">
        <f>[3]Sheet1!$B55/10000</f>
        <v>1.13331</v>
      </c>
      <c r="C28" s="135">
        <f>ROUND([3]Sheet1!$C55,1)</f>
        <v>-59</v>
      </c>
    </row>
  </sheetData>
  <mergeCells count="2">
    <mergeCell ref="A1:C1"/>
    <mergeCell ref="B3:C3"/>
  </mergeCells>
  <pageMargins left="0.7" right="0.7" top="0.75" bottom="0.75" header="0.3" footer="0.3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N11" sqref="N11"/>
    </sheetView>
  </sheetViews>
  <sheetFormatPr defaultColWidth="8" defaultRowHeight="15.75" outlineLevelCol="4"/>
  <cols>
    <col min="1" max="1" width="38.7666666666667" customWidth="true"/>
    <col min="2" max="2" width="13.1" customWidth="true"/>
    <col min="3" max="3" width="11.325" customWidth="true"/>
    <col min="4" max="4" width="7.65833333333333"/>
    <col min="5" max="5" width="6" style="54"/>
  </cols>
  <sheetData>
    <row r="1" ht="25.5" spans="1:5">
      <c r="A1" s="104" t="s">
        <v>286</v>
      </c>
      <c r="B1" s="104"/>
      <c r="C1" s="104"/>
      <c r="D1" s="105"/>
      <c r="E1" s="105"/>
    </row>
    <row r="3" ht="18" spans="1:3">
      <c r="A3" s="106"/>
      <c r="B3" s="106"/>
      <c r="C3" s="107"/>
    </row>
    <row r="4" ht="32.75" customHeight="true" spans="1:5">
      <c r="A4" s="108" t="s">
        <v>149</v>
      </c>
      <c r="B4" s="109" t="s">
        <v>287</v>
      </c>
      <c r="C4" s="110" t="s">
        <v>35</v>
      </c>
      <c r="E4"/>
    </row>
    <row r="5" ht="24.75" customHeight="true" spans="1:5">
      <c r="A5" s="111" t="s">
        <v>288</v>
      </c>
      <c r="B5" s="112"/>
      <c r="C5" s="113"/>
      <c r="E5"/>
    </row>
    <row r="6" ht="25.05" customHeight="true" spans="1:3">
      <c r="A6" s="114" t="s">
        <v>289</v>
      </c>
      <c r="B6" s="115"/>
      <c r="C6" s="54"/>
    </row>
    <row r="7" ht="25.05" customHeight="true" spans="1:3">
      <c r="A7" s="114" t="s">
        <v>290</v>
      </c>
      <c r="B7" s="115"/>
      <c r="C7" s="54"/>
    </row>
    <row r="8" ht="25.05" customHeight="true" spans="1:3">
      <c r="A8" s="114" t="s">
        <v>291</v>
      </c>
      <c r="B8" s="115"/>
      <c r="C8" s="54"/>
    </row>
    <row r="9" ht="25.05" customHeight="true" spans="1:3">
      <c r="A9" s="114" t="s">
        <v>292</v>
      </c>
      <c r="B9" s="115"/>
      <c r="C9" s="54"/>
    </row>
    <row r="10" ht="25.05" customHeight="true" spans="1:3">
      <c r="A10" s="114" t="s">
        <v>293</v>
      </c>
      <c r="B10" s="115"/>
      <c r="C10" s="54"/>
    </row>
    <row r="11" ht="25.05" customHeight="true" spans="1:3">
      <c r="A11" s="114" t="s">
        <v>294</v>
      </c>
      <c r="B11" s="115"/>
      <c r="C11" s="54"/>
    </row>
    <row r="12" ht="25.05" customHeight="true" spans="1:3">
      <c r="A12" s="114" t="s">
        <v>295</v>
      </c>
      <c r="B12" s="115"/>
      <c r="C12" s="54"/>
    </row>
    <row r="13" ht="25.05" customHeight="true" spans="1:3">
      <c r="A13" s="114" t="s">
        <v>296</v>
      </c>
      <c r="B13" s="115"/>
      <c r="C13" s="54"/>
    </row>
    <row r="14" ht="25.05" customHeight="true" spans="1:3">
      <c r="A14" s="114" t="s">
        <v>297</v>
      </c>
      <c r="B14" s="115"/>
      <c r="C14" s="54"/>
    </row>
    <row r="15" ht="25.05" customHeight="true" spans="1:3">
      <c r="A15" s="116" t="s">
        <v>298</v>
      </c>
      <c r="B15" s="117"/>
      <c r="C15" s="118"/>
    </row>
    <row r="16" spans="1:2">
      <c r="A16" s="119" t="s">
        <v>299</v>
      </c>
      <c r="B16" s="120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F22"/>
  <sheetViews>
    <sheetView workbookViewId="0">
      <selection activeCell="A10" sqref="A10"/>
    </sheetView>
  </sheetViews>
  <sheetFormatPr defaultColWidth="8" defaultRowHeight="15.75" outlineLevelCol="5"/>
  <cols>
    <col min="1" max="1" width="36.325" customWidth="true"/>
    <col min="2" max="2" width="13.325" customWidth="true"/>
    <col min="3" max="3" width="14" style="73" customWidth="true"/>
    <col min="4" max="4" width="13"/>
    <col min="5" max="6" width="17.2083333333333"/>
  </cols>
  <sheetData>
    <row r="1" ht="25.5" spans="1:4">
      <c r="A1" s="55" t="s">
        <v>300</v>
      </c>
      <c r="B1" s="55"/>
      <c r="C1" s="55"/>
      <c r="D1" s="55"/>
    </row>
    <row r="2" spans="1:4">
      <c r="A2" s="74"/>
      <c r="B2" s="74"/>
      <c r="C2" s="74"/>
      <c r="D2" s="75"/>
    </row>
    <row r="3" ht="18" spans="1:4">
      <c r="A3" s="76"/>
      <c r="B3" s="76"/>
      <c r="C3" s="76"/>
      <c r="D3" s="77" t="s">
        <v>301</v>
      </c>
    </row>
    <row r="4" ht="26.2" customHeight="true" spans="1:4">
      <c r="A4" s="78" t="s">
        <v>302</v>
      </c>
      <c r="B4" s="78" t="s">
        <v>303</v>
      </c>
      <c r="C4" s="78" t="s">
        <v>304</v>
      </c>
      <c r="D4" s="79" t="s">
        <v>243</v>
      </c>
    </row>
    <row r="5" ht="26.2" customHeight="true" spans="1:5">
      <c r="A5" s="80" t="s">
        <v>305</v>
      </c>
      <c r="B5" s="81">
        <f>[1]Sheet2!B9/10000</f>
        <v>12.7059</v>
      </c>
      <c r="C5" s="82">
        <f>[1]Sheet2!C9/10000</f>
        <v>66.302</v>
      </c>
      <c r="D5" s="83">
        <f>ROUND([1]Sheet2!$E9,1)</f>
        <v>8.4</v>
      </c>
      <c r="E5" s="100"/>
    </row>
    <row r="6" ht="26.2" customHeight="true" spans="1:5">
      <c r="A6" s="84" t="s">
        <v>306</v>
      </c>
      <c r="B6" s="81">
        <f>[1]Sheet2!B10/10000</f>
        <v>8.8159</v>
      </c>
      <c r="C6" s="82">
        <f>[1]Sheet2!C10/10000</f>
        <v>41.4848</v>
      </c>
      <c r="D6" s="83">
        <f>ROUND([1]Sheet2!$E10,1)</f>
        <v>10.8</v>
      </c>
      <c r="E6" s="100"/>
    </row>
    <row r="7" ht="26.2" customHeight="true" spans="1:5">
      <c r="A7" s="84" t="s">
        <v>307</v>
      </c>
      <c r="B7" s="81">
        <f>[1]Sheet2!$B$11/10000</f>
        <v>4.0294</v>
      </c>
      <c r="C7" s="82">
        <f>[1]Sheet2!$C$11/10000</f>
        <v>16.3284</v>
      </c>
      <c r="D7" s="83">
        <f>[1]Sheet2!$E$11</f>
        <v>20.6018125281592</v>
      </c>
      <c r="E7" s="100"/>
    </row>
    <row r="8" ht="26.2" customHeight="true" spans="1:5">
      <c r="A8" s="84" t="s">
        <v>308</v>
      </c>
      <c r="B8" s="81">
        <f>[1]Sheet2!$B$12/10000</f>
        <v>1.4205</v>
      </c>
      <c r="C8" s="82">
        <f>[1]Sheet2!$C$12/10000</f>
        <v>2.9288</v>
      </c>
      <c r="D8" s="83">
        <f>[1]Sheet2!$E$12</f>
        <v>-0.292775924286784</v>
      </c>
      <c r="E8" s="100"/>
    </row>
    <row r="9" ht="26.2" customHeight="true" spans="1:5">
      <c r="A9" s="84" t="s">
        <v>309</v>
      </c>
      <c r="B9" s="81">
        <f>[1]Sheet2!$B$13/10000</f>
        <v>0.2071</v>
      </c>
      <c r="C9" s="82">
        <f>[1]Sheet2!$C$13/10000</f>
        <v>1.2137</v>
      </c>
      <c r="D9" s="83">
        <f>[1]Sheet2!$E$13</f>
        <v>-29.4401488285565</v>
      </c>
      <c r="E9" s="100"/>
    </row>
    <row r="10" s="72" customFormat="true" ht="26.2" customHeight="true" spans="1:5">
      <c r="A10" s="85" t="s">
        <v>59</v>
      </c>
      <c r="B10" s="86">
        <f>[1]Sheet2!$B$15/10000</f>
        <v>34.8459</v>
      </c>
      <c r="C10" s="87">
        <f>[1]Sheet2!$C$15/10000</f>
        <v>202.1151</v>
      </c>
      <c r="D10" s="88">
        <f>[1]Sheet2!$E$15</f>
        <v>-1.42318484186212</v>
      </c>
      <c r="E10" s="100"/>
    </row>
    <row r="11" ht="26.2" customHeight="true" spans="1:5">
      <c r="A11" s="78" t="s">
        <v>130</v>
      </c>
      <c r="B11" s="89" t="s">
        <v>310</v>
      </c>
      <c r="C11" s="90" t="s">
        <v>311</v>
      </c>
      <c r="D11" s="91" t="s">
        <v>312</v>
      </c>
      <c r="E11" s="41"/>
    </row>
    <row r="12" ht="26.2" customHeight="true" spans="1:5">
      <c r="A12" s="92" t="s">
        <v>313</v>
      </c>
      <c r="B12" s="93">
        <f>[2]Sheet1!$C6/10000</f>
        <v>4052.8004018471</v>
      </c>
      <c r="C12" s="94">
        <f>[2]Sheet1!D6/10000</f>
        <v>3735.3765947919</v>
      </c>
      <c r="D12" s="95">
        <f>[2]Sheet1!$F$6</f>
        <v>15.6141563068195</v>
      </c>
      <c r="E12" s="101"/>
    </row>
    <row r="13" ht="26.2" customHeight="true" spans="1:5">
      <c r="A13" s="84" t="s">
        <v>314</v>
      </c>
      <c r="B13" s="81">
        <f>[2]Sheet1!$C7/10000</f>
        <v>2773.0748367644</v>
      </c>
      <c r="C13" s="82">
        <f>[2]Sheet1!D7/10000</f>
        <v>2567.4221633218</v>
      </c>
      <c r="D13" s="83">
        <f>ROUND([2]Sheet1!F7,1)</f>
        <v>16.4</v>
      </c>
      <c r="E13" s="41"/>
    </row>
    <row r="14" ht="26.2" customHeight="true" spans="1:5">
      <c r="A14" s="84" t="s">
        <v>315</v>
      </c>
      <c r="B14" s="81">
        <f>[2]Sheet1!$C8/10000</f>
        <v>662.6855938654</v>
      </c>
      <c r="C14" s="82">
        <f>[2]Sheet1!D8/10000</f>
        <v>565.315560291</v>
      </c>
      <c r="D14" s="83">
        <f>ROUND([2]Sheet1!F8,1)</f>
        <v>18.8</v>
      </c>
      <c r="E14" s="41"/>
    </row>
    <row r="15" ht="26.2" customHeight="true" spans="1:5">
      <c r="A15" s="84" t="s">
        <v>316</v>
      </c>
      <c r="B15" s="81">
        <f>[2]Sheet1!$C9/10000</f>
        <v>70.2454365185</v>
      </c>
      <c r="C15" s="82">
        <f>[2]Sheet1!D9/10000</f>
        <v>83.1566541637</v>
      </c>
      <c r="D15" s="83">
        <f>ROUND([2]Sheet1!F9,1)</f>
        <v>6.8</v>
      </c>
      <c r="E15" s="41"/>
    </row>
    <row r="16" ht="26.2" customHeight="true" spans="1:5">
      <c r="A16" s="84" t="s">
        <v>317</v>
      </c>
      <c r="B16" s="81">
        <f>[2]Sheet1!$C10/10000</f>
        <v>510.2259241072</v>
      </c>
      <c r="C16" s="82">
        <f>[2]Sheet1!D10/10000</f>
        <v>485.5445093703</v>
      </c>
      <c r="D16" s="83">
        <f>ROUND([2]Sheet1!F10,1)</f>
        <v>7.2</v>
      </c>
      <c r="E16" s="41"/>
    </row>
    <row r="17" ht="26.2" customHeight="true" spans="1:5">
      <c r="A17" s="84" t="s">
        <v>318</v>
      </c>
      <c r="B17" s="81">
        <f>[2]Sheet1!$C11/10000</f>
        <v>32.649386111</v>
      </c>
      <c r="C17" s="82">
        <f>[2]Sheet1!D11/10000</f>
        <v>32.5181446867</v>
      </c>
      <c r="D17" s="83">
        <f>ROUND([2]Sheet1!F11,1)</f>
        <v>42.9</v>
      </c>
      <c r="E17" s="41"/>
    </row>
    <row r="18" ht="26.2" customHeight="true" spans="1:6">
      <c r="A18" s="80" t="s">
        <v>319</v>
      </c>
      <c r="B18" s="93">
        <f>[2]Sheet1!$C12/10000</f>
        <v>3583.3489106585</v>
      </c>
      <c r="C18" s="94">
        <f>[2]Sheet1!D12/10000</f>
        <v>3234.5743808779</v>
      </c>
      <c r="D18" s="95">
        <f>ROUND([2]Sheet1!F12,1)</f>
        <v>19.1</v>
      </c>
      <c r="E18" s="102"/>
      <c r="F18" s="103"/>
    </row>
    <row r="19" ht="26.2" customHeight="true" spans="1:5">
      <c r="A19" s="84" t="s">
        <v>320</v>
      </c>
      <c r="B19" s="81">
        <f>[2]Sheet1!$C13/10000</f>
        <v>954.8167919613</v>
      </c>
      <c r="C19" s="82">
        <f>[2]Sheet1!D13/10000</f>
        <v>843.359220829</v>
      </c>
      <c r="D19" s="83">
        <f>ROUND([2]Sheet1!F13,1)</f>
        <v>28.4</v>
      </c>
      <c r="E19" s="41"/>
    </row>
    <row r="20" ht="26.2" customHeight="true" spans="1:5">
      <c r="A20" s="96" t="s">
        <v>321</v>
      </c>
      <c r="B20" s="86">
        <f>[2]Sheet1!$C14/10000</f>
        <v>2490.8881319381</v>
      </c>
      <c r="C20" s="87">
        <f>[2]Sheet1!D14/10000</f>
        <v>2278.1477187562</v>
      </c>
      <c r="D20" s="88">
        <f>ROUND([2]Sheet1!F14,1)</f>
        <v>14.1</v>
      </c>
      <c r="E20" s="102"/>
    </row>
    <row r="21" ht="18" spans="1:5">
      <c r="A21" s="97" t="s">
        <v>322</v>
      </c>
      <c r="B21" s="76"/>
      <c r="C21" s="76"/>
      <c r="D21" s="98"/>
      <c r="E21" s="41"/>
    </row>
    <row r="22" spans="1:5">
      <c r="A22" s="41"/>
      <c r="B22" s="41"/>
      <c r="C22" s="99"/>
      <c r="D22" s="41"/>
      <c r="E22" s="41"/>
    </row>
  </sheetData>
  <mergeCells count="1">
    <mergeCell ref="A1:D1"/>
  </mergeCells>
  <printOptions horizontalCentered="true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F21"/>
  <sheetViews>
    <sheetView workbookViewId="0">
      <selection activeCell="M18" sqref="M18"/>
    </sheetView>
  </sheetViews>
  <sheetFormatPr defaultColWidth="8" defaultRowHeight="15.75" outlineLevelCol="5"/>
  <cols>
    <col min="1" max="1" width="33.2083333333333" customWidth="true"/>
    <col min="2" max="2" width="15.4416666666667" customWidth="true"/>
    <col min="3" max="4" width="11.4416666666667" customWidth="true"/>
    <col min="5" max="5" width="6.875" style="54" customWidth="true"/>
  </cols>
  <sheetData>
    <row r="1" ht="25.5" spans="1:4">
      <c r="A1" s="55" t="s">
        <v>323</v>
      </c>
      <c r="B1" s="55"/>
      <c r="C1" s="55"/>
      <c r="D1" s="55"/>
    </row>
    <row r="2" spans="1:4">
      <c r="A2" s="41"/>
      <c r="B2" s="41"/>
      <c r="C2" s="41"/>
      <c r="D2" s="41"/>
    </row>
    <row r="3" ht="18" spans="1:4">
      <c r="A3" s="56"/>
      <c r="B3" s="57" t="s">
        <v>324</v>
      </c>
      <c r="C3" s="57"/>
      <c r="D3" s="57"/>
    </row>
    <row r="4" s="52" customFormat="true" ht="36" spans="1:5">
      <c r="A4" s="31" t="s">
        <v>325</v>
      </c>
      <c r="B4" s="58" t="s">
        <v>326</v>
      </c>
      <c r="C4" s="59" t="s">
        <v>327</v>
      </c>
      <c r="D4" s="60" t="s">
        <v>328</v>
      </c>
      <c r="E4" s="69"/>
    </row>
    <row r="5" s="53" customFormat="true" ht="26.2" customHeight="true" spans="1:6">
      <c r="A5" s="61" t="s">
        <v>329</v>
      </c>
      <c r="B5" s="62">
        <v>100.21276086</v>
      </c>
      <c r="C5" s="63">
        <v>100.25601948</v>
      </c>
      <c r="D5" s="63">
        <v>100.42898932</v>
      </c>
      <c r="E5" s="70"/>
      <c r="F5" s="70"/>
    </row>
    <row r="6" s="53" customFormat="true" ht="26.2" customHeight="true" spans="1:5">
      <c r="A6" s="64" t="s">
        <v>330</v>
      </c>
      <c r="B6" s="65">
        <v>99.3349084</v>
      </c>
      <c r="C6" s="66">
        <v>102.06263563</v>
      </c>
      <c r="D6" s="66">
        <v>102.78425136</v>
      </c>
      <c r="E6" s="71"/>
    </row>
    <row r="7" s="53" customFormat="true" ht="21.95" customHeight="true" spans="1:5">
      <c r="A7" s="67" t="s">
        <v>331</v>
      </c>
      <c r="B7" s="65">
        <v>98.93619181</v>
      </c>
      <c r="C7" s="66">
        <v>102.78918392</v>
      </c>
      <c r="D7" s="66">
        <v>103.94404376</v>
      </c>
      <c r="E7" s="71"/>
    </row>
    <row r="8" s="53" customFormat="true" ht="21.95" customHeight="true" spans="1:5">
      <c r="A8" s="67" t="s">
        <v>332</v>
      </c>
      <c r="B8" s="65">
        <v>99.95798333</v>
      </c>
      <c r="C8" s="66">
        <v>99.50237976</v>
      </c>
      <c r="D8" s="66">
        <v>98.71902927</v>
      </c>
      <c r="E8" s="71"/>
    </row>
    <row r="9" s="53" customFormat="true" ht="21.95" customHeight="true" spans="1:5">
      <c r="A9" s="67" t="s">
        <v>333</v>
      </c>
      <c r="B9" s="65">
        <v>100.2723</v>
      </c>
      <c r="C9" s="66">
        <v>90.98534689</v>
      </c>
      <c r="D9" s="66">
        <v>96.17269179</v>
      </c>
      <c r="E9" s="71"/>
    </row>
    <row r="10" s="53" customFormat="true" ht="21.95" customHeight="true" spans="1:5">
      <c r="A10" s="67" t="s">
        <v>334</v>
      </c>
      <c r="B10" s="65">
        <v>95.93711103</v>
      </c>
      <c r="C10" s="66">
        <v>101.69161564</v>
      </c>
      <c r="D10" s="66">
        <v>103.70097194</v>
      </c>
      <c r="E10" s="71"/>
    </row>
    <row r="11" s="53" customFormat="true" ht="21.95" customHeight="true" spans="1:5">
      <c r="A11" s="67" t="s">
        <v>335</v>
      </c>
      <c r="B11" s="65">
        <v>101.58246122</v>
      </c>
      <c r="C11" s="66">
        <v>96.61131843</v>
      </c>
      <c r="D11" s="66">
        <v>96.15169873</v>
      </c>
      <c r="E11" s="71"/>
    </row>
    <row r="12" s="53" customFormat="true" ht="21.95" customHeight="true" spans="1:5">
      <c r="A12" s="67" t="s">
        <v>336</v>
      </c>
      <c r="B12" s="65">
        <v>97.59381125</v>
      </c>
      <c r="C12" s="66">
        <v>97.54383759</v>
      </c>
      <c r="D12" s="66">
        <v>104.60799892</v>
      </c>
      <c r="E12" s="71"/>
    </row>
    <row r="13" s="53" customFormat="true" ht="21.95" customHeight="true" spans="1:5">
      <c r="A13" s="67" t="s">
        <v>337</v>
      </c>
      <c r="B13" s="65">
        <v>95.9692</v>
      </c>
      <c r="C13" s="66">
        <v>116.44665097</v>
      </c>
      <c r="D13" s="66">
        <v>117.68284994</v>
      </c>
      <c r="E13" s="71"/>
    </row>
    <row r="14" s="53" customFormat="true" ht="26.2" customHeight="true" spans="1:5">
      <c r="A14" s="64" t="s">
        <v>338</v>
      </c>
      <c r="B14" s="65">
        <v>99.97574785</v>
      </c>
      <c r="C14" s="66">
        <v>101.92239253</v>
      </c>
      <c r="D14" s="66">
        <v>101.7548067</v>
      </c>
      <c r="E14" s="71"/>
    </row>
    <row r="15" s="53" customFormat="true" ht="26.2" customHeight="true" spans="1:5">
      <c r="A15" s="64" t="s">
        <v>339</v>
      </c>
      <c r="B15" s="65">
        <v>100.64409141</v>
      </c>
      <c r="C15" s="66">
        <v>97.98987226</v>
      </c>
      <c r="D15" s="66">
        <v>97.09287679</v>
      </c>
      <c r="E15" s="71"/>
    </row>
    <row r="16" s="53" customFormat="true" ht="26.2" customHeight="true" spans="1:5">
      <c r="A16" s="64" t="s">
        <v>340</v>
      </c>
      <c r="B16" s="65">
        <v>99.91233098</v>
      </c>
      <c r="C16" s="66">
        <v>100.18557902</v>
      </c>
      <c r="D16" s="66">
        <v>101.17574024</v>
      </c>
      <c r="E16" s="71"/>
    </row>
    <row r="17" s="53" customFormat="true" ht="26.2" customHeight="true" spans="1:5">
      <c r="A17" s="64" t="s">
        <v>341</v>
      </c>
      <c r="B17" s="65">
        <v>100.02901044</v>
      </c>
      <c r="C17" s="66">
        <v>97.45793738</v>
      </c>
      <c r="D17" s="66">
        <v>99.71320952</v>
      </c>
      <c r="E17" s="71"/>
    </row>
    <row r="18" s="53" customFormat="true" ht="26.2" customHeight="true" spans="1:5">
      <c r="A18" s="64" t="s">
        <v>342</v>
      </c>
      <c r="B18" s="65">
        <v>100.25349693</v>
      </c>
      <c r="C18" s="66">
        <v>100.45031067</v>
      </c>
      <c r="D18" s="66">
        <v>100.37027076</v>
      </c>
      <c r="E18" s="71"/>
    </row>
    <row r="19" s="53" customFormat="true" ht="26.2" customHeight="true" spans="1:5">
      <c r="A19" s="64" t="s">
        <v>343</v>
      </c>
      <c r="B19" s="65">
        <v>102.46977656</v>
      </c>
      <c r="C19" s="66">
        <v>103.13250201</v>
      </c>
      <c r="D19" s="66">
        <v>101.23078433</v>
      </c>
      <c r="E19" s="71"/>
    </row>
    <row r="20" s="53" customFormat="true" ht="26.2" customHeight="true" spans="1:5">
      <c r="A20" s="64" t="s">
        <v>344</v>
      </c>
      <c r="B20" s="65">
        <v>101.17832287</v>
      </c>
      <c r="C20" s="66">
        <v>103.67527742</v>
      </c>
      <c r="D20" s="66">
        <v>103.25406385</v>
      </c>
      <c r="E20" s="71"/>
    </row>
    <row r="21" spans="1:5">
      <c r="A21" s="68" t="s">
        <v>345</v>
      </c>
      <c r="E21" s="71"/>
    </row>
  </sheetData>
  <mergeCells count="2">
    <mergeCell ref="A1:D1"/>
    <mergeCell ref="B3:D3"/>
  </mergeCells>
  <printOptions horizontalCentered="true"/>
  <pageMargins left="0.75" right="0.75" top="0.83" bottom="0.98" header="0.51" footer="0.51"/>
  <pageSetup paperSize="9" orientation="portrait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22"/>
  <sheetViews>
    <sheetView workbookViewId="0">
      <selection activeCell="D6" sqref="D6:D9"/>
    </sheetView>
  </sheetViews>
  <sheetFormatPr defaultColWidth="9" defaultRowHeight="15.75" outlineLevelCol="3"/>
  <cols>
    <col min="1" max="1" width="25.4416666666667" style="42"/>
    <col min="2" max="3" width="8.875" style="42"/>
    <col min="4" max="4" width="12.6583333333333" style="42" customWidth="true"/>
    <col min="5" max="16384" width="8.875" style="42"/>
  </cols>
  <sheetData>
    <row r="1" spans="1:4">
      <c r="A1" s="43"/>
      <c r="B1" s="43"/>
      <c r="C1" s="43"/>
      <c r="D1" s="43"/>
    </row>
    <row r="2" ht="19.5" customHeight="true" spans="1:4">
      <c r="A2" s="44" t="s">
        <v>346</v>
      </c>
      <c r="B2" s="44"/>
      <c r="C2" s="44"/>
      <c r="D2" s="44"/>
    </row>
    <row r="3" spans="1:4">
      <c r="A3" s="43"/>
      <c r="B3" s="43"/>
      <c r="C3" s="43"/>
      <c r="D3" s="43"/>
    </row>
    <row r="4" spans="1:4">
      <c r="A4" s="45" t="s">
        <v>130</v>
      </c>
      <c r="B4" s="46" t="s">
        <v>111</v>
      </c>
      <c r="C4" s="46" t="s">
        <v>347</v>
      </c>
      <c r="D4" s="47"/>
    </row>
    <row r="5" spans="1:4">
      <c r="A5" s="45"/>
      <c r="B5" s="46"/>
      <c r="C5" s="46" t="s">
        <v>34</v>
      </c>
      <c r="D5" s="47" t="s">
        <v>35</v>
      </c>
    </row>
    <row r="6" spans="1:4">
      <c r="A6" s="48" t="s">
        <v>348</v>
      </c>
      <c r="B6" s="46" t="s">
        <v>349</v>
      </c>
      <c r="C6" s="46">
        <f>[8]Sheet1!$E3</f>
        <v>21805</v>
      </c>
      <c r="D6" s="49">
        <f>[8]Sheet1!$G3*100</f>
        <v>-19.5535878989116</v>
      </c>
    </row>
    <row r="7" spans="1:4">
      <c r="A7" s="50" t="s">
        <v>350</v>
      </c>
      <c r="B7" s="46" t="s">
        <v>349</v>
      </c>
      <c r="C7" s="46">
        <f>[8]Sheet1!$E4</f>
        <v>6450</v>
      </c>
      <c r="D7" s="49">
        <f>[8]Sheet1!$G4*100</f>
        <v>-15.3654376066133</v>
      </c>
    </row>
    <row r="8" spans="1:4">
      <c r="A8" s="50" t="s">
        <v>351</v>
      </c>
      <c r="B8" s="46" t="s">
        <v>349</v>
      </c>
      <c r="C8" s="46">
        <f>[8]Sheet1!$E5</f>
        <v>15072</v>
      </c>
      <c r="D8" s="49">
        <f>[8]Sheet1!$G5*100</f>
        <v>-21.9795009835387</v>
      </c>
    </row>
    <row r="9" spans="1:4">
      <c r="A9" s="50" t="s">
        <v>352</v>
      </c>
      <c r="B9" s="46" t="s">
        <v>349</v>
      </c>
      <c r="C9" s="46">
        <f>[8]Sheet1!$E6</f>
        <v>283</v>
      </c>
      <c r="D9" s="49">
        <f>[8]Sheet1!$G6*100</f>
        <v>70.4819277108434</v>
      </c>
    </row>
    <row r="10" spans="1:4">
      <c r="A10" s="48" t="s">
        <v>353</v>
      </c>
      <c r="B10" s="46" t="s">
        <v>349</v>
      </c>
      <c r="C10" s="46">
        <v>5436</v>
      </c>
      <c r="D10" s="51">
        <v>12.9910621492413</v>
      </c>
    </row>
    <row r="11" spans="1:4">
      <c r="A11" s="50" t="s">
        <v>354</v>
      </c>
      <c r="B11" s="46" t="s">
        <v>349</v>
      </c>
      <c r="C11" s="46">
        <v>1968</v>
      </c>
      <c r="D11" s="51">
        <v>6.2634989200864</v>
      </c>
    </row>
    <row r="12" spans="1:4">
      <c r="A12" s="50" t="s">
        <v>355</v>
      </c>
      <c r="B12" s="46" t="s">
        <v>349</v>
      </c>
      <c r="C12" s="46">
        <v>1291</v>
      </c>
      <c r="D12" s="51">
        <v>16.3063063063063</v>
      </c>
    </row>
    <row r="13" spans="1:4">
      <c r="A13" s="50" t="s">
        <v>356</v>
      </c>
      <c r="B13" s="46" t="s">
        <v>349</v>
      </c>
      <c r="C13" s="46">
        <v>1402</v>
      </c>
      <c r="D13" s="51">
        <v>27.5705186533212</v>
      </c>
    </row>
    <row r="14" spans="1:4">
      <c r="A14" s="50" t="s">
        <v>357</v>
      </c>
      <c r="B14" s="46" t="s">
        <v>349</v>
      </c>
      <c r="C14" s="46">
        <v>367</v>
      </c>
      <c r="D14" s="51">
        <v>6.6860465116279</v>
      </c>
    </row>
    <row r="15" spans="1:4">
      <c r="A15" s="50" t="s">
        <v>358</v>
      </c>
      <c r="B15" s="46" t="s">
        <v>349</v>
      </c>
      <c r="C15" s="46">
        <v>408</v>
      </c>
      <c r="D15" s="51">
        <v>0.492610837438434</v>
      </c>
    </row>
    <row r="16" spans="1:4">
      <c r="A16" s="48" t="s">
        <v>359</v>
      </c>
      <c r="B16" s="46" t="s">
        <v>349</v>
      </c>
      <c r="C16" s="46">
        <v>89</v>
      </c>
      <c r="D16" s="51">
        <v>41.2698412698413</v>
      </c>
    </row>
    <row r="17" spans="1:4">
      <c r="A17" s="50" t="s">
        <v>354</v>
      </c>
      <c r="B17" s="46" t="s">
        <v>349</v>
      </c>
      <c r="C17" s="46">
        <v>19</v>
      </c>
      <c r="D17" s="51">
        <v>5.55555555555556</v>
      </c>
    </row>
    <row r="18" spans="1:4">
      <c r="A18" s="50" t="s">
        <v>355</v>
      </c>
      <c r="B18" s="46" t="s">
        <v>349</v>
      </c>
      <c r="C18" s="46">
        <v>36</v>
      </c>
      <c r="D18" s="51">
        <v>89.4736842105263</v>
      </c>
    </row>
    <row r="19" spans="1:4">
      <c r="A19" s="50" t="s">
        <v>356</v>
      </c>
      <c r="B19" s="46" t="s">
        <v>349</v>
      </c>
      <c r="C19" s="46">
        <v>19</v>
      </c>
      <c r="D19" s="51">
        <v>26.6666666666667</v>
      </c>
    </row>
    <row r="20" spans="1:4">
      <c r="A20" s="50" t="s">
        <v>357</v>
      </c>
      <c r="B20" s="46" t="s">
        <v>349</v>
      </c>
      <c r="C20" s="46">
        <v>9</v>
      </c>
      <c r="D20" s="51">
        <v>125</v>
      </c>
    </row>
    <row r="21" spans="1:4">
      <c r="A21" s="50" t="s">
        <v>358</v>
      </c>
      <c r="B21" s="46" t="s">
        <v>349</v>
      </c>
      <c r="C21" s="46">
        <v>6</v>
      </c>
      <c r="D21" s="51">
        <v>-14.2857142857143</v>
      </c>
    </row>
    <row r="22" spans="1:1">
      <c r="A22" s="42" t="s">
        <v>360</v>
      </c>
    </row>
  </sheetData>
  <mergeCells count="4">
    <mergeCell ref="A2:D2"/>
    <mergeCell ref="C4:D4"/>
    <mergeCell ref="A4:A5"/>
    <mergeCell ref="B4:B5"/>
  </mergeCells>
  <pageMargins left="0.7" right="0.7" top="0.75" bottom="0.75" header="0.3" footer="0.3"/>
  <pageSetup paperSize="9" orientation="portrait" horizontalDpi="600" vertic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true"/>
  </sheetPr>
  <dimension ref="A1:AG45"/>
  <sheetViews>
    <sheetView zoomScale="70" zoomScaleNormal="70" workbookViewId="0">
      <pane xSplit="1" topLeftCell="B1" activePane="topRight" state="frozen"/>
      <selection/>
      <selection pane="topRight" activeCell="T19" sqref="T19"/>
    </sheetView>
  </sheetViews>
  <sheetFormatPr defaultColWidth="8" defaultRowHeight="15.75"/>
  <cols>
    <col min="1" max="1" width="15" style="4" customWidth="true"/>
    <col min="2" max="2" width="13.3833333333333" style="4" customWidth="true"/>
    <col min="3" max="3" width="12" style="4" customWidth="true"/>
    <col min="4" max="4" width="11.2083333333333" style="4" customWidth="true"/>
    <col min="5" max="6" width="11.325" style="4" customWidth="true"/>
    <col min="7" max="7" width="12.1416666666667" style="4" customWidth="true"/>
    <col min="8" max="8" width="18.3916666666667" style="4" customWidth="true"/>
    <col min="9" max="9" width="11.325" style="4" customWidth="true"/>
    <col min="10" max="11" width="12.875" style="5" customWidth="true"/>
    <col min="12" max="12" width="12.1333333333333" style="6" customWidth="true"/>
    <col min="13" max="13" width="9.76666666666667" style="6" customWidth="true"/>
    <col min="14" max="14" width="17.675" style="6" customWidth="true"/>
    <col min="15" max="15" width="10.875" style="6" customWidth="true"/>
    <col min="16" max="16" width="13.7416666666667" style="7" customWidth="true"/>
    <col min="17" max="17" width="11.2083333333333" style="7" customWidth="true"/>
    <col min="18" max="18" width="10.1" style="6" customWidth="true"/>
    <col min="19" max="19" width="9.1" style="6" customWidth="true"/>
    <col min="20" max="21" width="12.6583333333333" style="7" customWidth="true"/>
    <col min="22" max="22" width="9.44166666666667" style="6" customWidth="true"/>
    <col min="23" max="23" width="7.44166666666667" style="6" customWidth="true"/>
    <col min="24" max="25" width="12.325" style="7" customWidth="true"/>
    <col min="26" max="26" width="8.55" style="8" customWidth="true"/>
    <col min="27" max="27" width="8.44166666666667" style="8" customWidth="true"/>
    <col min="28" max="28" width="16.0666666666667" style="8" customWidth="true"/>
    <col min="29" max="29" width="11.4416666666667" style="8" customWidth="true"/>
    <col min="30" max="30" width="12.875" style="8" customWidth="true"/>
    <col min="31" max="31" width="14.55" style="8" customWidth="true"/>
    <col min="32" max="32" width="11.2083333333333" style="9" customWidth="true"/>
    <col min="33" max="33" width="14.325" style="9" customWidth="true"/>
    <col min="34" max="16384" width="8" style="9"/>
  </cols>
  <sheetData>
    <row r="1" ht="28" customHeight="true"/>
    <row r="2" ht="33.05" customHeight="true" spans="1:33">
      <c r="A2" s="10" t="s">
        <v>361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="1" customFormat="true" ht="26.2" customHeight="true" spans="1:33">
      <c r="A3" s="11"/>
      <c r="B3" s="12" t="s">
        <v>36</v>
      </c>
      <c r="C3" s="13"/>
      <c r="D3" s="13"/>
      <c r="E3" s="25"/>
      <c r="F3" s="18" t="s">
        <v>362</v>
      </c>
      <c r="G3" s="18"/>
      <c r="H3" s="12" t="s">
        <v>363</v>
      </c>
      <c r="I3" s="13"/>
      <c r="J3" s="13"/>
      <c r="K3" s="25"/>
      <c r="L3" s="27" t="s">
        <v>44</v>
      </c>
      <c r="M3" s="28"/>
      <c r="N3" s="29"/>
      <c r="O3" s="30"/>
      <c r="P3" s="27" t="s">
        <v>51</v>
      </c>
      <c r="Q3" s="27"/>
      <c r="R3" s="27"/>
      <c r="S3" s="27"/>
      <c r="T3" s="27" t="s">
        <v>364</v>
      </c>
      <c r="U3" s="27"/>
      <c r="V3" s="27"/>
      <c r="W3" s="27"/>
      <c r="X3" s="27" t="s">
        <v>365</v>
      </c>
      <c r="Y3" s="27"/>
      <c r="Z3" s="27"/>
      <c r="AA3" s="27"/>
      <c r="AB3" s="12" t="s">
        <v>48</v>
      </c>
      <c r="AC3" s="13"/>
      <c r="AD3" s="13"/>
      <c r="AE3" s="25"/>
      <c r="AF3" s="12" t="s">
        <v>366</v>
      </c>
      <c r="AG3" s="25"/>
    </row>
    <row r="4" s="2" customFormat="true" ht="32.75" customHeight="true" spans="1:33">
      <c r="A4" s="11"/>
      <c r="B4" s="14"/>
      <c r="C4" s="15"/>
      <c r="D4" s="15"/>
      <c r="E4" s="26"/>
      <c r="F4" s="18"/>
      <c r="G4" s="18"/>
      <c r="H4" s="14"/>
      <c r="I4" s="15"/>
      <c r="J4" s="15"/>
      <c r="K4" s="26"/>
      <c r="L4" s="27"/>
      <c r="M4" s="28"/>
      <c r="N4" s="28" t="s">
        <v>367</v>
      </c>
      <c r="O4" s="31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14"/>
      <c r="AC4" s="15"/>
      <c r="AD4" s="15"/>
      <c r="AE4" s="26"/>
      <c r="AF4" s="14"/>
      <c r="AG4" s="26"/>
    </row>
    <row r="5" s="2" customFormat="true" ht="38" customHeight="true" spans="1:33">
      <c r="A5" s="16"/>
      <c r="B5" s="17" t="s">
        <v>261</v>
      </c>
      <c r="C5" s="18" t="s">
        <v>368</v>
      </c>
      <c r="D5" s="18" t="s">
        <v>35</v>
      </c>
      <c r="E5" s="18" t="s">
        <v>368</v>
      </c>
      <c r="F5" s="18" t="s">
        <v>369</v>
      </c>
      <c r="G5" s="18" t="s">
        <v>368</v>
      </c>
      <c r="H5" s="17" t="s">
        <v>261</v>
      </c>
      <c r="I5" s="18" t="s">
        <v>368</v>
      </c>
      <c r="J5" s="18" t="s">
        <v>35</v>
      </c>
      <c r="K5" s="18" t="s">
        <v>368</v>
      </c>
      <c r="L5" s="18" t="s">
        <v>35</v>
      </c>
      <c r="M5" s="18" t="s">
        <v>368</v>
      </c>
      <c r="N5" s="32" t="s">
        <v>243</v>
      </c>
      <c r="O5" s="32" t="s">
        <v>368</v>
      </c>
      <c r="P5" s="17" t="s">
        <v>261</v>
      </c>
      <c r="Q5" s="18" t="s">
        <v>368</v>
      </c>
      <c r="R5" s="18" t="s">
        <v>35</v>
      </c>
      <c r="S5" s="18" t="s">
        <v>368</v>
      </c>
      <c r="T5" s="17" t="s">
        <v>261</v>
      </c>
      <c r="U5" s="18" t="s">
        <v>368</v>
      </c>
      <c r="V5" s="18" t="s">
        <v>35</v>
      </c>
      <c r="W5" s="18" t="s">
        <v>368</v>
      </c>
      <c r="X5" s="17" t="s">
        <v>261</v>
      </c>
      <c r="Y5" s="18" t="s">
        <v>368</v>
      </c>
      <c r="Z5" s="18" t="s">
        <v>35</v>
      </c>
      <c r="AA5" s="35" t="s">
        <v>368</v>
      </c>
      <c r="AB5" s="17" t="s">
        <v>370</v>
      </c>
      <c r="AC5" s="35" t="s">
        <v>368</v>
      </c>
      <c r="AD5" s="18" t="s">
        <v>35</v>
      </c>
      <c r="AE5" s="35" t="s">
        <v>368</v>
      </c>
      <c r="AF5" s="18" t="s">
        <v>371</v>
      </c>
      <c r="AG5" s="18" t="s">
        <v>372</v>
      </c>
    </row>
    <row r="6" s="3" customFormat="true" ht="38" customHeight="true" spans="1:33">
      <c r="A6" s="19" t="s">
        <v>373</v>
      </c>
      <c r="B6" s="20">
        <v>1071.0058</v>
      </c>
      <c r="C6" s="21" t="s">
        <v>374</v>
      </c>
      <c r="D6" s="21">
        <v>5.9</v>
      </c>
      <c r="E6" s="21" t="s">
        <v>374</v>
      </c>
      <c r="F6" s="21">
        <f>[5]Sheet1!$G5</f>
        <v>3.6</v>
      </c>
      <c r="G6" s="21" t="s">
        <v>374</v>
      </c>
      <c r="H6" s="20">
        <v>117.13545</v>
      </c>
      <c r="I6" s="21" t="s">
        <v>42</v>
      </c>
      <c r="J6" s="21">
        <v>20.2</v>
      </c>
      <c r="K6" s="21" t="s">
        <v>42</v>
      </c>
      <c r="L6" s="21">
        <f>'[13]1'!$D4</f>
        <v>-3.42033982482448</v>
      </c>
      <c r="M6" s="21" t="s">
        <v>42</v>
      </c>
      <c r="N6" s="21">
        <f>'[7]3'!$E6</f>
        <v>-4.3</v>
      </c>
      <c r="O6" s="33" t="s">
        <v>42</v>
      </c>
      <c r="P6" s="20">
        <f>[3]Sheet1!$B5/10000</f>
        <v>603.03277730458</v>
      </c>
      <c r="Q6" s="33" t="s">
        <v>42</v>
      </c>
      <c r="R6" s="21">
        <f>ROUND([3]Sheet1!$C5,1)</f>
        <v>9.5</v>
      </c>
      <c r="S6" s="21" t="s">
        <v>42</v>
      </c>
      <c r="T6" s="20">
        <f>[1]Sheet1!$B3/10000</f>
        <v>66.302</v>
      </c>
      <c r="U6" s="21" t="s">
        <v>42</v>
      </c>
      <c r="V6" s="21">
        <f>[1]Sheet1!$C3</f>
        <v>8.43600097474973</v>
      </c>
      <c r="W6" s="21" t="s">
        <v>42</v>
      </c>
      <c r="X6" s="20">
        <f>[1]Sheet1!$D3/10000</f>
        <v>41.4848</v>
      </c>
      <c r="Y6" s="21" t="s">
        <v>42</v>
      </c>
      <c r="Z6" s="21">
        <f>[1]Sheet1!$E3</f>
        <v>10.7696908526784</v>
      </c>
      <c r="AA6" s="36" t="s">
        <v>42</v>
      </c>
      <c r="AB6" s="37">
        <f>'[11]1'!$C4</f>
        <v>95.3563</v>
      </c>
      <c r="AC6" s="36" t="s">
        <v>42</v>
      </c>
      <c r="AD6" s="36">
        <f>'[11]1'!$E4</f>
        <v>6.43929119575834</v>
      </c>
      <c r="AE6" s="36" t="s">
        <v>42</v>
      </c>
      <c r="AF6" s="40">
        <v>89</v>
      </c>
      <c r="AG6" s="40">
        <v>19</v>
      </c>
    </row>
    <row r="7" s="2" customFormat="true" ht="38" customHeight="true" spans="1:33">
      <c r="A7" s="22" t="s">
        <v>375</v>
      </c>
      <c r="B7" s="20">
        <v>174.348853002545</v>
      </c>
      <c r="C7" s="23">
        <v>1</v>
      </c>
      <c r="D7" s="21">
        <v>6.3</v>
      </c>
      <c r="E7" s="23">
        <v>6</v>
      </c>
      <c r="F7" s="21">
        <f>[5]Sheet1!$G6</f>
        <v>-7.8</v>
      </c>
      <c r="G7" s="23">
        <f t="shared" ref="G7:G19" si="0">RANK(F7,$F$7:$F$19,0)</f>
        <v>12</v>
      </c>
      <c r="H7" s="20">
        <v>13.92965</v>
      </c>
      <c r="I7" s="23">
        <f>RANK(H7,$H$7:$H$19,0)</f>
        <v>3</v>
      </c>
      <c r="J7" s="21">
        <v>11.4</v>
      </c>
      <c r="K7" s="23">
        <f>RANK(J7,$J$7:$J$19,0)</f>
        <v>9</v>
      </c>
      <c r="L7" s="21">
        <f>'[13]1'!$D5</f>
        <v>0.760873594627924</v>
      </c>
      <c r="M7" s="23">
        <f>RANK(L7,$L$7:$L$19,0)</f>
        <v>7</v>
      </c>
      <c r="N7" s="21">
        <f>'[7]3'!$E7</f>
        <v>-38.8</v>
      </c>
      <c r="O7" s="23">
        <f>RANK(N7,$N$7:$N$19)</f>
        <v>12</v>
      </c>
      <c r="P7" s="20">
        <f>[3]Sheet1!$B6/10000</f>
        <v>177.389120960306</v>
      </c>
      <c r="Q7" s="34">
        <f>RANK(P7,$P$7:$P$19,0)</f>
        <v>1</v>
      </c>
      <c r="R7" s="21">
        <f>ROUND([3]Sheet1!$C6,1)</f>
        <v>9.7</v>
      </c>
      <c r="S7" s="23">
        <f t="shared" ref="S7:S19" si="1">RANK(R7,$R$7:$R$19,0)</f>
        <v>3</v>
      </c>
      <c r="T7" s="20">
        <f>[1]Sheet1!$B11/10000</f>
        <v>3.3472</v>
      </c>
      <c r="U7" s="34">
        <f>RANK(T7,$T$7:$T$19,0)</f>
        <v>7</v>
      </c>
      <c r="V7" s="21">
        <f>ROUND([1]Sheet1!$C11,1)</f>
        <v>-9.8</v>
      </c>
      <c r="W7" s="23">
        <f>RANK(V7,$V$7:$V$19,0)</f>
        <v>13</v>
      </c>
      <c r="X7" s="20">
        <f>[1]Sheet1!$D11/10000</f>
        <v>2.3426</v>
      </c>
      <c r="Y7" s="34">
        <f>RANK(X7,$X$7:$X$19,0)</f>
        <v>8</v>
      </c>
      <c r="Z7" s="21">
        <f>ROUND([1]Sheet1!$E11,1)</f>
        <v>-14.4</v>
      </c>
      <c r="AA7" s="38">
        <f>RANK(Z7,$Z$7:$Z$19,0)</f>
        <v>12</v>
      </c>
      <c r="AB7" s="37">
        <f>'[11]1'!$C5</f>
        <v>17.7732</v>
      </c>
      <c r="AC7" s="38">
        <f>RANK(AB7,$AB$7:$AB$19,0)</f>
        <v>1</v>
      </c>
      <c r="AD7" s="36">
        <f>'[11]1'!$E5</f>
        <v>0.182065171439987</v>
      </c>
      <c r="AE7" s="38">
        <f>RANK(AD7,$AD$7:$AD$19,0)</f>
        <v>7</v>
      </c>
      <c r="AF7" s="40">
        <v>0</v>
      </c>
      <c r="AG7" s="40">
        <v>0</v>
      </c>
    </row>
    <row r="8" s="2" customFormat="true" ht="38" customHeight="true" spans="1:33">
      <c r="A8" s="22" t="s">
        <v>376</v>
      </c>
      <c r="B8" s="20">
        <v>77.3466597484254</v>
      </c>
      <c r="C8" s="23">
        <v>9</v>
      </c>
      <c r="D8" s="21">
        <v>1.5</v>
      </c>
      <c r="E8" s="23">
        <v>11</v>
      </c>
      <c r="F8" s="21">
        <f>[5]Sheet1!$G7</f>
        <v>-6.6</v>
      </c>
      <c r="G8" s="23">
        <f t="shared" si="0"/>
        <v>10</v>
      </c>
      <c r="H8" s="20">
        <v>3.44919</v>
      </c>
      <c r="I8" s="23">
        <f t="shared" ref="I8:I19" si="2">RANK(H8,$H$7:$H$19,0)</f>
        <v>12</v>
      </c>
      <c r="J8" s="21">
        <v>-3.1</v>
      </c>
      <c r="K8" s="23">
        <f t="shared" ref="K8:K19" si="3">RANK(J8,$J$7:$J$19,0)</f>
        <v>13</v>
      </c>
      <c r="L8" s="21">
        <f>'[13]1'!$D6</f>
        <v>1.66269824168246</v>
      </c>
      <c r="M8" s="23">
        <f>RANK(L8,$L$7:$L$19,0)</f>
        <v>6</v>
      </c>
      <c r="N8" s="21">
        <f>'[7]3'!$E8</f>
        <v>13.6</v>
      </c>
      <c r="O8" s="23">
        <f>RANK(N8,$N$7:$N$19)</f>
        <v>5</v>
      </c>
      <c r="P8" s="20">
        <f>[3]Sheet1!$B7/10000</f>
        <v>14.2598010857496</v>
      </c>
      <c r="Q8" s="34">
        <f t="shared" ref="Q8:Q19" si="4">RANK(P8,$P$7:$P$19,0)</f>
        <v>11</v>
      </c>
      <c r="R8" s="21">
        <f>ROUND([3]Sheet1!$C7,1)</f>
        <v>9</v>
      </c>
      <c r="S8" s="23">
        <f t="shared" si="1"/>
        <v>12</v>
      </c>
      <c r="T8" s="20">
        <f>[1]Sheet1!$B12/10000</f>
        <v>1.8797</v>
      </c>
      <c r="U8" s="34">
        <f t="shared" ref="U8:U19" si="5">RANK(T8,$T$7:$T$19,0)</f>
        <v>10</v>
      </c>
      <c r="V8" s="21">
        <f>ROUND([1]Sheet1!$C12,1)</f>
        <v>22.6</v>
      </c>
      <c r="W8" s="23">
        <f t="shared" ref="W8:W19" si="6">RANK(V8,$V$7:$V$19,0)</f>
        <v>4</v>
      </c>
      <c r="X8" s="20">
        <f>[1]Sheet1!$D12/10000</f>
        <v>1.4901</v>
      </c>
      <c r="Y8" s="34">
        <f t="shared" ref="Y8:Y19" si="7">RANK(X8,$X$7:$X$19,0)</f>
        <v>10</v>
      </c>
      <c r="Z8" s="21">
        <f>ROUND([1]Sheet1!$E12,1)</f>
        <v>23.2</v>
      </c>
      <c r="AA8" s="38">
        <f t="shared" ref="AA8:AA19" si="8">RANK(Z8,$Z$7:$Z$19,0)</f>
        <v>6</v>
      </c>
      <c r="AB8" s="37">
        <f>'[11]1'!$C6</f>
        <v>0</v>
      </c>
      <c r="AC8" s="38">
        <f t="shared" ref="AC8:AC19" si="9">RANK(AB8,$AB$7:$AB$19,0)</f>
        <v>13</v>
      </c>
      <c r="AD8" s="36" t="s">
        <v>42</v>
      </c>
      <c r="AE8" s="36" t="s">
        <v>42</v>
      </c>
      <c r="AF8" s="40">
        <v>0</v>
      </c>
      <c r="AG8" s="40">
        <v>0</v>
      </c>
    </row>
    <row r="9" s="2" customFormat="true" ht="38" customHeight="true" spans="1:33">
      <c r="A9" s="22" t="s">
        <v>377</v>
      </c>
      <c r="B9" s="20">
        <v>42.4060850887572</v>
      </c>
      <c r="C9" s="23">
        <v>11</v>
      </c>
      <c r="D9" s="21">
        <v>1.1</v>
      </c>
      <c r="E9" s="23">
        <v>13</v>
      </c>
      <c r="F9" s="21">
        <f>[5]Sheet1!$G9</f>
        <v>-6.9</v>
      </c>
      <c r="G9" s="23">
        <f t="shared" si="0"/>
        <v>11</v>
      </c>
      <c r="H9" s="20">
        <v>5.47613</v>
      </c>
      <c r="I9" s="23">
        <f t="shared" si="2"/>
        <v>8</v>
      </c>
      <c r="J9" s="21">
        <v>22.1</v>
      </c>
      <c r="K9" s="23">
        <f t="shared" si="3"/>
        <v>8</v>
      </c>
      <c r="L9" s="21">
        <f>'[13]1'!$D7</f>
        <v>0.338598852447419</v>
      </c>
      <c r="M9" s="23">
        <f t="shared" ref="M9:M19" si="10">RANK(L9,$L$7:$L$19,0)</f>
        <v>8</v>
      </c>
      <c r="N9" s="21">
        <f>'[7]3'!$E9</f>
        <v>18.3</v>
      </c>
      <c r="O9" s="23">
        <f t="shared" ref="O9:O19" si="11">RANK(N9,$N$7:$N$19)</f>
        <v>4</v>
      </c>
      <c r="P9" s="20">
        <f>[3]Sheet1!$B8/10000</f>
        <v>20.900303519336</v>
      </c>
      <c r="Q9" s="34">
        <f t="shared" si="4"/>
        <v>9</v>
      </c>
      <c r="R9" s="21">
        <f>ROUND([3]Sheet1!$C8,1)</f>
        <v>9.6</v>
      </c>
      <c r="S9" s="23">
        <f t="shared" si="1"/>
        <v>5</v>
      </c>
      <c r="T9" s="20">
        <f>[1]Sheet1!$B13/10000</f>
        <v>1.0889</v>
      </c>
      <c r="U9" s="34">
        <f t="shared" si="5"/>
        <v>12</v>
      </c>
      <c r="V9" s="21">
        <f>ROUND([1]Sheet1!$C13,1)</f>
        <v>18.3</v>
      </c>
      <c r="W9" s="23">
        <f t="shared" si="6"/>
        <v>7</v>
      </c>
      <c r="X9" s="20">
        <f>[1]Sheet1!$D13/10000</f>
        <v>0.9455</v>
      </c>
      <c r="Y9" s="34">
        <f t="shared" si="7"/>
        <v>11</v>
      </c>
      <c r="Z9" s="21">
        <f>ROUND([1]Sheet1!$E13,1)</f>
        <v>40.8</v>
      </c>
      <c r="AA9" s="38">
        <f t="shared" si="8"/>
        <v>2</v>
      </c>
      <c r="AB9" s="37">
        <f>'[11]1'!$C7</f>
        <v>1.2342</v>
      </c>
      <c r="AC9" s="38">
        <f t="shared" si="9"/>
        <v>11</v>
      </c>
      <c r="AD9" s="36">
        <f>'[11]1'!$E$7</f>
        <v>-27.07397778303</v>
      </c>
      <c r="AE9" s="38">
        <f t="shared" ref="AE8:AE19" si="12">RANK(AD9,$AD$7:$AD$19,0)</f>
        <v>12</v>
      </c>
      <c r="AF9" s="40">
        <v>1</v>
      </c>
      <c r="AG9" s="40">
        <v>0</v>
      </c>
    </row>
    <row r="10" s="2" customFormat="true" ht="38" customHeight="true" spans="1:33">
      <c r="A10" s="22" t="s">
        <v>378</v>
      </c>
      <c r="B10" s="20">
        <v>92.1696675560388</v>
      </c>
      <c r="C10" s="23">
        <v>6</v>
      </c>
      <c r="D10" s="21">
        <v>5.7</v>
      </c>
      <c r="E10" s="23">
        <v>9</v>
      </c>
      <c r="F10" s="21">
        <f>[5]Sheet1!$G10</f>
        <v>6.7</v>
      </c>
      <c r="G10" s="23">
        <f t="shared" si="0"/>
        <v>6</v>
      </c>
      <c r="H10" s="20">
        <v>7.37961</v>
      </c>
      <c r="I10" s="23">
        <f t="shared" si="2"/>
        <v>7</v>
      </c>
      <c r="J10" s="21">
        <v>-1.9</v>
      </c>
      <c r="K10" s="23">
        <f t="shared" si="3"/>
        <v>12</v>
      </c>
      <c r="L10" s="21">
        <f>'[13]1'!$D12</f>
        <v>-1.2506967986302</v>
      </c>
      <c r="M10" s="23">
        <f t="shared" si="10"/>
        <v>9</v>
      </c>
      <c r="N10" s="21">
        <f>'[7]3'!$E10</f>
        <v>-5.6</v>
      </c>
      <c r="O10" s="23">
        <f t="shared" si="11"/>
        <v>8</v>
      </c>
      <c r="P10" s="20">
        <f>[3]Sheet1!$B9/10000</f>
        <v>54.7045188779787</v>
      </c>
      <c r="Q10" s="34">
        <f t="shared" si="4"/>
        <v>3</v>
      </c>
      <c r="R10" s="21">
        <f>ROUND([3]Sheet1!$C9,1)</f>
        <v>9.3</v>
      </c>
      <c r="S10" s="23">
        <f t="shared" si="1"/>
        <v>8</v>
      </c>
      <c r="T10" s="20">
        <f>[1]Sheet1!$B20/10000</f>
        <v>4.2286</v>
      </c>
      <c r="U10" s="34">
        <f t="shared" si="5"/>
        <v>5</v>
      </c>
      <c r="V10" s="21">
        <f>ROUND([1]Sheet1!$C20,1)</f>
        <v>17.7</v>
      </c>
      <c r="W10" s="23">
        <f t="shared" si="6"/>
        <v>8</v>
      </c>
      <c r="X10" s="20">
        <f>[1]Sheet1!$D20/10000</f>
        <v>2.8351</v>
      </c>
      <c r="Y10" s="34">
        <f t="shared" si="7"/>
        <v>5</v>
      </c>
      <c r="Z10" s="21">
        <f>ROUND([1]Sheet1!$E20,1)</f>
        <v>20.7</v>
      </c>
      <c r="AA10" s="38">
        <f t="shared" si="8"/>
        <v>8</v>
      </c>
      <c r="AB10" s="37">
        <f>'[11]1'!$C12</f>
        <v>7.0199</v>
      </c>
      <c r="AC10" s="38">
        <f t="shared" si="9"/>
        <v>7</v>
      </c>
      <c r="AD10" s="36">
        <f>'[11]1'!$E12</f>
        <v>-6.5296992130807</v>
      </c>
      <c r="AE10" s="38">
        <f t="shared" si="12"/>
        <v>9</v>
      </c>
      <c r="AF10" s="40">
        <v>10</v>
      </c>
      <c r="AG10" s="40">
        <v>1</v>
      </c>
    </row>
    <row r="11" s="2" customFormat="true" ht="38" customHeight="true" spans="1:33">
      <c r="A11" s="22" t="s">
        <v>379</v>
      </c>
      <c r="B11" s="20">
        <v>93.2807491481456</v>
      </c>
      <c r="C11" s="23">
        <v>5</v>
      </c>
      <c r="D11" s="21">
        <v>6.3</v>
      </c>
      <c r="E11" s="23">
        <v>6</v>
      </c>
      <c r="F11" s="21">
        <f>[5]Sheet1!$G11</f>
        <v>7.1</v>
      </c>
      <c r="G11" s="23">
        <f t="shared" si="0"/>
        <v>4</v>
      </c>
      <c r="H11" s="20">
        <v>8.93053</v>
      </c>
      <c r="I11" s="23">
        <f t="shared" si="2"/>
        <v>5</v>
      </c>
      <c r="J11" s="21">
        <v>27.4</v>
      </c>
      <c r="K11" s="23">
        <f t="shared" si="3"/>
        <v>5</v>
      </c>
      <c r="L11" s="21">
        <f>'[13]1'!$D13</f>
        <v>5.70814741365065</v>
      </c>
      <c r="M11" s="23">
        <f t="shared" si="10"/>
        <v>5</v>
      </c>
      <c r="N11" s="21">
        <f>'[7]3'!$E11</f>
        <v>-20.2</v>
      </c>
      <c r="O11" s="23">
        <f t="shared" si="11"/>
        <v>9</v>
      </c>
      <c r="P11" s="20">
        <f>[3]Sheet1!$B10/10000</f>
        <v>49.3590841993921</v>
      </c>
      <c r="Q11" s="34">
        <f t="shared" si="4"/>
        <v>5</v>
      </c>
      <c r="R11" s="21">
        <f>ROUND([3]Sheet1!$C10,1)</f>
        <v>9.7</v>
      </c>
      <c r="S11" s="23">
        <f t="shared" si="1"/>
        <v>3</v>
      </c>
      <c r="T11" s="20">
        <f>[1]Sheet1!$B19/10000</f>
        <v>3.1113</v>
      </c>
      <c r="U11" s="34">
        <f t="shared" si="5"/>
        <v>9</v>
      </c>
      <c r="V11" s="21">
        <f>ROUND([1]Sheet1!$C19,1)</f>
        <v>22.9</v>
      </c>
      <c r="W11" s="23">
        <f t="shared" si="6"/>
        <v>3</v>
      </c>
      <c r="X11" s="20">
        <f>[1]Sheet1!$D19/10000</f>
        <v>2.1659</v>
      </c>
      <c r="Y11" s="34">
        <f t="shared" si="7"/>
        <v>9</v>
      </c>
      <c r="Z11" s="21">
        <f>ROUND([1]Sheet1!$E19,1)</f>
        <v>24.1</v>
      </c>
      <c r="AA11" s="38">
        <f t="shared" si="8"/>
        <v>5</v>
      </c>
      <c r="AB11" s="37">
        <f>'[11]1'!$C13</f>
        <v>8.216</v>
      </c>
      <c r="AC11" s="38">
        <f t="shared" si="9"/>
        <v>6</v>
      </c>
      <c r="AD11" s="36">
        <f>'[11]1'!$E13</f>
        <v>-3.55109467629278</v>
      </c>
      <c r="AE11" s="38">
        <f t="shared" si="12"/>
        <v>8</v>
      </c>
      <c r="AF11" s="40">
        <v>1</v>
      </c>
      <c r="AG11" s="40">
        <v>0</v>
      </c>
    </row>
    <row r="12" s="2" customFormat="true" ht="38" customHeight="true" spans="1:33">
      <c r="A12" s="22" t="s">
        <v>380</v>
      </c>
      <c r="B12" s="20">
        <v>102.612467628412</v>
      </c>
      <c r="C12" s="23">
        <v>3</v>
      </c>
      <c r="D12" s="21">
        <v>6.7</v>
      </c>
      <c r="E12" s="23">
        <v>5</v>
      </c>
      <c r="F12" s="21">
        <f>[5]Sheet1!$G12</f>
        <v>7.5</v>
      </c>
      <c r="G12" s="23">
        <f t="shared" si="0"/>
        <v>3</v>
      </c>
      <c r="H12" s="20">
        <v>5.03945</v>
      </c>
      <c r="I12" s="23">
        <f t="shared" si="2"/>
        <v>9</v>
      </c>
      <c r="J12" s="21">
        <v>25.4</v>
      </c>
      <c r="K12" s="23">
        <f t="shared" si="3"/>
        <v>6</v>
      </c>
      <c r="L12" s="21">
        <f>'[13]1'!$D14</f>
        <v>15.99927181179</v>
      </c>
      <c r="M12" s="23">
        <f t="shared" si="10"/>
        <v>1</v>
      </c>
      <c r="N12" s="21">
        <f>'[7]3'!$E12</f>
        <v>33.9</v>
      </c>
      <c r="O12" s="23">
        <f t="shared" si="11"/>
        <v>2</v>
      </c>
      <c r="P12" s="20">
        <f>[3]Sheet1!$B11/10000</f>
        <v>45.9181926088607</v>
      </c>
      <c r="Q12" s="34">
        <f t="shared" si="4"/>
        <v>6</v>
      </c>
      <c r="R12" s="21">
        <f>ROUND([3]Sheet1!$C11,1)</f>
        <v>9.4</v>
      </c>
      <c r="S12" s="23">
        <f t="shared" si="1"/>
        <v>7</v>
      </c>
      <c r="T12" s="20">
        <f>[1]Sheet1!$B17/10000</f>
        <v>8.1319</v>
      </c>
      <c r="U12" s="34">
        <f t="shared" si="5"/>
        <v>1</v>
      </c>
      <c r="V12" s="21">
        <f>ROUND([1]Sheet1!$C17,1)</f>
        <v>2.8</v>
      </c>
      <c r="W12" s="23">
        <f t="shared" si="6"/>
        <v>12</v>
      </c>
      <c r="X12" s="20">
        <f>[1]Sheet1!$D17/10000</f>
        <v>3.5057</v>
      </c>
      <c r="Y12" s="34">
        <f t="shared" si="7"/>
        <v>3</v>
      </c>
      <c r="Z12" s="21">
        <f>ROUND([1]Sheet1!$E17,1)</f>
        <v>30.6</v>
      </c>
      <c r="AA12" s="38">
        <f t="shared" si="8"/>
        <v>3</v>
      </c>
      <c r="AB12" s="37">
        <f>'[11]1'!$C14</f>
        <v>16.5435</v>
      </c>
      <c r="AC12" s="38">
        <f t="shared" si="9"/>
        <v>2</v>
      </c>
      <c r="AD12" s="36">
        <f>'[11]1'!$E14</f>
        <v>0.699390088017253</v>
      </c>
      <c r="AE12" s="38">
        <f t="shared" si="12"/>
        <v>5</v>
      </c>
      <c r="AF12" s="40">
        <v>19</v>
      </c>
      <c r="AG12" s="40">
        <v>2</v>
      </c>
    </row>
    <row r="13" s="2" customFormat="true" ht="38" customHeight="true" spans="1:33">
      <c r="A13" s="22" t="s">
        <v>381</v>
      </c>
      <c r="B13" s="20">
        <v>82.8908277613559</v>
      </c>
      <c r="C13" s="23">
        <v>7</v>
      </c>
      <c r="D13" s="21">
        <v>7</v>
      </c>
      <c r="E13" s="23">
        <v>4</v>
      </c>
      <c r="F13" s="21">
        <f>[5]Sheet1!$G13</f>
        <v>8.3</v>
      </c>
      <c r="G13" s="23">
        <f t="shared" si="0"/>
        <v>2</v>
      </c>
      <c r="H13" s="20">
        <v>8.20277</v>
      </c>
      <c r="I13" s="23">
        <f t="shared" si="2"/>
        <v>6</v>
      </c>
      <c r="J13" s="21">
        <v>31.7</v>
      </c>
      <c r="K13" s="23">
        <f t="shared" si="3"/>
        <v>3</v>
      </c>
      <c r="L13" s="21">
        <f>'[13]1'!$D15</f>
        <v>-26.528195682268</v>
      </c>
      <c r="M13" s="23">
        <f t="shared" si="10"/>
        <v>12</v>
      </c>
      <c r="N13" s="21">
        <f>'[7]3'!$E13</f>
        <v>-21.4</v>
      </c>
      <c r="O13" s="23">
        <f t="shared" si="11"/>
        <v>10</v>
      </c>
      <c r="P13" s="20">
        <f>[3]Sheet1!$B12/10000</f>
        <v>53.3613933018509</v>
      </c>
      <c r="Q13" s="34">
        <f t="shared" si="4"/>
        <v>4</v>
      </c>
      <c r="R13" s="21">
        <f>ROUND([3]Sheet1!$C12,1)</f>
        <v>9.5</v>
      </c>
      <c r="S13" s="23">
        <f t="shared" si="1"/>
        <v>6</v>
      </c>
      <c r="T13" s="20">
        <f>[1]Sheet1!$B16/10000</f>
        <v>5.9474</v>
      </c>
      <c r="U13" s="34">
        <f t="shared" si="5"/>
        <v>2</v>
      </c>
      <c r="V13" s="21">
        <f>ROUND([1]Sheet1!$C16,1)</f>
        <v>21.8</v>
      </c>
      <c r="W13" s="23">
        <f t="shared" si="6"/>
        <v>5</v>
      </c>
      <c r="X13" s="20">
        <f>[1]Sheet1!$D16/10000</f>
        <v>3.9721</v>
      </c>
      <c r="Y13" s="34">
        <f t="shared" si="7"/>
        <v>1</v>
      </c>
      <c r="Z13" s="21">
        <f>ROUND([1]Sheet1!$E16,1)</f>
        <v>21.4</v>
      </c>
      <c r="AA13" s="38">
        <f t="shared" si="8"/>
        <v>7</v>
      </c>
      <c r="AB13" s="37">
        <f>'[11]1'!$C15</f>
        <v>5.0512</v>
      </c>
      <c r="AC13" s="38">
        <f t="shared" si="9"/>
        <v>8</v>
      </c>
      <c r="AD13" s="36">
        <f>'[11]1'!$E15</f>
        <v>3.95126769838654</v>
      </c>
      <c r="AE13" s="38">
        <f t="shared" si="12"/>
        <v>4</v>
      </c>
      <c r="AF13" s="40">
        <v>27</v>
      </c>
      <c r="AG13" s="40">
        <v>6</v>
      </c>
    </row>
    <row r="14" s="2" customFormat="true" ht="38" customHeight="true" spans="1:33">
      <c r="A14" s="22" t="s">
        <v>382</v>
      </c>
      <c r="B14" s="20">
        <v>109.168130506837</v>
      </c>
      <c r="C14" s="23">
        <v>2</v>
      </c>
      <c r="D14" s="21">
        <v>5.3</v>
      </c>
      <c r="E14" s="23">
        <v>10</v>
      </c>
      <c r="F14" s="21">
        <f>[5]Sheet1!$G14</f>
        <v>5.6</v>
      </c>
      <c r="G14" s="23">
        <f t="shared" si="0"/>
        <v>8</v>
      </c>
      <c r="H14" s="20">
        <v>4.24975</v>
      </c>
      <c r="I14" s="23">
        <f t="shared" si="2"/>
        <v>10</v>
      </c>
      <c r="J14" s="21">
        <v>32</v>
      </c>
      <c r="K14" s="23">
        <f t="shared" si="3"/>
        <v>2</v>
      </c>
      <c r="L14" s="21">
        <f>'[13]1'!$D16</f>
        <v>11.0901864941362</v>
      </c>
      <c r="M14" s="23">
        <f t="shared" si="10"/>
        <v>3</v>
      </c>
      <c r="N14" s="21">
        <f>'[7]3'!$E14</f>
        <v>28.3</v>
      </c>
      <c r="O14" s="23">
        <f t="shared" si="11"/>
        <v>3</v>
      </c>
      <c r="P14" s="20">
        <f>[3]Sheet1!$B13/10000</f>
        <v>45.3893088412418</v>
      </c>
      <c r="Q14" s="34">
        <f t="shared" si="4"/>
        <v>7</v>
      </c>
      <c r="R14" s="21">
        <f>ROUND([3]Sheet1!$C13,1)</f>
        <v>9.8</v>
      </c>
      <c r="S14" s="23">
        <f t="shared" si="1"/>
        <v>2</v>
      </c>
      <c r="T14" s="20">
        <f>[1]Sheet1!$B15/10000</f>
        <v>5.327</v>
      </c>
      <c r="U14" s="34">
        <f t="shared" si="5"/>
        <v>3</v>
      </c>
      <c r="V14" s="21">
        <f>ROUND([1]Sheet1!$C15,1)</f>
        <v>17.2</v>
      </c>
      <c r="W14" s="23">
        <f t="shared" si="6"/>
        <v>9</v>
      </c>
      <c r="X14" s="20">
        <f>[1]Sheet1!$D15/10000</f>
        <v>3.8357</v>
      </c>
      <c r="Y14" s="34">
        <f t="shared" si="7"/>
        <v>2</v>
      </c>
      <c r="Z14" s="21">
        <f>ROUND([1]Sheet1!$E15,1)</f>
        <v>6.1</v>
      </c>
      <c r="AA14" s="38">
        <f t="shared" si="8"/>
        <v>10</v>
      </c>
      <c r="AB14" s="37">
        <f>'[11]1'!$C16</f>
        <v>12.1236</v>
      </c>
      <c r="AC14" s="38">
        <f t="shared" si="9"/>
        <v>3</v>
      </c>
      <c r="AD14" s="36">
        <f>'[11]1'!$E16</f>
        <v>10.9640572228782</v>
      </c>
      <c r="AE14" s="38">
        <f t="shared" si="12"/>
        <v>3</v>
      </c>
      <c r="AF14" s="40">
        <v>5</v>
      </c>
      <c r="AG14" s="40">
        <v>3</v>
      </c>
    </row>
    <row r="15" s="2" customFormat="true" ht="38" customHeight="true" spans="1:33">
      <c r="A15" s="22" t="s">
        <v>383</v>
      </c>
      <c r="B15" s="20">
        <v>71.169573084951</v>
      </c>
      <c r="C15" s="23">
        <v>10</v>
      </c>
      <c r="D15" s="21">
        <v>6</v>
      </c>
      <c r="E15" s="23">
        <v>8</v>
      </c>
      <c r="F15" s="21">
        <f>[5]Sheet1!$G15</f>
        <v>6.9</v>
      </c>
      <c r="G15" s="23">
        <f t="shared" si="0"/>
        <v>5</v>
      </c>
      <c r="H15" s="20">
        <v>3.4887</v>
      </c>
      <c r="I15" s="23">
        <f t="shared" si="2"/>
        <v>11</v>
      </c>
      <c r="J15" s="21">
        <v>23.3</v>
      </c>
      <c r="K15" s="23">
        <f t="shared" si="3"/>
        <v>7</v>
      </c>
      <c r="L15" s="21">
        <f>'[13]1'!$D17</f>
        <v>-40.3972640281362</v>
      </c>
      <c r="M15" s="23">
        <f t="shared" si="10"/>
        <v>13</v>
      </c>
      <c r="N15" s="21">
        <f>'[7]3'!$E15</f>
        <v>-31.3</v>
      </c>
      <c r="O15" s="23">
        <f t="shared" si="11"/>
        <v>11</v>
      </c>
      <c r="P15" s="20">
        <f>[3]Sheet1!$B14/10000</f>
        <v>33.9490619404093</v>
      </c>
      <c r="Q15" s="34">
        <f t="shared" si="4"/>
        <v>8</v>
      </c>
      <c r="R15" s="21">
        <f>ROUND([3]Sheet1!$C14,1)</f>
        <v>9.3</v>
      </c>
      <c r="S15" s="23">
        <f t="shared" si="1"/>
        <v>8</v>
      </c>
      <c r="T15" s="20">
        <f>[1]Sheet1!$B18/10000</f>
        <v>4.5008</v>
      </c>
      <c r="U15" s="34">
        <f t="shared" si="5"/>
        <v>4</v>
      </c>
      <c r="V15" s="21">
        <f>ROUND([1]Sheet1!$C18,1)</f>
        <v>9.3</v>
      </c>
      <c r="W15" s="23">
        <f t="shared" si="6"/>
        <v>11</v>
      </c>
      <c r="X15" s="20">
        <f>[1]Sheet1!$D18/10000</f>
        <v>2.6591</v>
      </c>
      <c r="Y15" s="34">
        <f t="shared" si="7"/>
        <v>6</v>
      </c>
      <c r="Z15" s="21">
        <f>ROUND([1]Sheet1!$E18,1)</f>
        <v>7.5</v>
      </c>
      <c r="AA15" s="38">
        <f t="shared" si="8"/>
        <v>9</v>
      </c>
      <c r="AB15" s="37">
        <f>'[11]1'!$C17</f>
        <v>3.823</v>
      </c>
      <c r="AC15" s="38">
        <f t="shared" si="9"/>
        <v>9</v>
      </c>
      <c r="AD15" s="36">
        <f>'[11]1'!$E17</f>
        <v>-16.3750109370899</v>
      </c>
      <c r="AE15" s="38">
        <f t="shared" si="12"/>
        <v>11</v>
      </c>
      <c r="AF15" s="40">
        <v>17</v>
      </c>
      <c r="AG15" s="40">
        <v>1</v>
      </c>
    </row>
    <row r="16" s="2" customFormat="true" ht="38" customHeight="true" spans="1:33">
      <c r="A16" s="22" t="s">
        <v>384</v>
      </c>
      <c r="B16" s="20">
        <v>94.3478883428408</v>
      </c>
      <c r="C16" s="23">
        <v>4</v>
      </c>
      <c r="D16" s="21">
        <v>8.2</v>
      </c>
      <c r="E16" s="23">
        <v>3</v>
      </c>
      <c r="F16" s="21">
        <f>[5]Sheet1!$G16</f>
        <v>6.7</v>
      </c>
      <c r="G16" s="23">
        <f t="shared" si="0"/>
        <v>6</v>
      </c>
      <c r="H16" s="20">
        <v>16.77149</v>
      </c>
      <c r="I16" s="23">
        <f t="shared" si="2"/>
        <v>2</v>
      </c>
      <c r="J16" s="21">
        <v>9.8</v>
      </c>
      <c r="K16" s="23">
        <f t="shared" si="3"/>
        <v>11</v>
      </c>
      <c r="L16" s="21">
        <f>'[13]1'!$D8</f>
        <v>10.1874262764129</v>
      </c>
      <c r="M16" s="23">
        <f t="shared" si="10"/>
        <v>4</v>
      </c>
      <c r="N16" s="21">
        <f>'[7]3'!$E16</f>
        <v>6.5</v>
      </c>
      <c r="O16" s="23">
        <f t="shared" si="11"/>
        <v>7</v>
      </c>
      <c r="P16" s="20">
        <f>[3]Sheet1!$B15/10000</f>
        <v>71.7950632289528</v>
      </c>
      <c r="Q16" s="34">
        <f t="shared" si="4"/>
        <v>2</v>
      </c>
      <c r="R16" s="21">
        <f>ROUND([3]Sheet1!$C15,1)</f>
        <v>9.1</v>
      </c>
      <c r="S16" s="23">
        <f t="shared" si="1"/>
        <v>11</v>
      </c>
      <c r="T16" s="20">
        <f>[1]Sheet1!$B8/10000</f>
        <v>4.2038</v>
      </c>
      <c r="U16" s="34">
        <f t="shared" si="5"/>
        <v>6</v>
      </c>
      <c r="V16" s="21">
        <f>ROUND([1]Sheet1!$C8,1)</f>
        <v>20.8</v>
      </c>
      <c r="W16" s="23">
        <f t="shared" si="6"/>
        <v>6</v>
      </c>
      <c r="X16" s="20">
        <f>[1]Sheet1!$D8/10000</f>
        <v>2.6236</v>
      </c>
      <c r="Y16" s="34">
        <f t="shared" si="7"/>
        <v>7</v>
      </c>
      <c r="Z16" s="21">
        <f>ROUND([1]Sheet1!$E8,1)</f>
        <v>-22.9</v>
      </c>
      <c r="AA16" s="38">
        <f t="shared" si="8"/>
        <v>13</v>
      </c>
      <c r="AB16" s="37">
        <f>'[11]1'!$C8</f>
        <v>9.4701</v>
      </c>
      <c r="AC16" s="38">
        <f t="shared" si="9"/>
        <v>5</v>
      </c>
      <c r="AD16" s="36">
        <f>'[11]1'!$E8</f>
        <v>12.343408939926</v>
      </c>
      <c r="AE16" s="38">
        <f t="shared" si="12"/>
        <v>2</v>
      </c>
      <c r="AF16" s="40">
        <v>3</v>
      </c>
      <c r="AG16" s="40">
        <v>2</v>
      </c>
    </row>
    <row r="17" s="2" customFormat="true" ht="38" customHeight="true" spans="1:33">
      <c r="A17" s="22" t="s">
        <v>385</v>
      </c>
      <c r="B17" s="20">
        <v>24.70336966702</v>
      </c>
      <c r="C17" s="23">
        <v>13</v>
      </c>
      <c r="D17" s="21">
        <v>8.5</v>
      </c>
      <c r="E17" s="23">
        <v>1</v>
      </c>
      <c r="F17" s="21">
        <f>[5]Sheet1!$G17</f>
        <v>2.6</v>
      </c>
      <c r="G17" s="23">
        <f t="shared" si="0"/>
        <v>9</v>
      </c>
      <c r="H17" s="20">
        <v>12.04958</v>
      </c>
      <c r="I17" s="23">
        <f t="shared" si="2"/>
        <v>4</v>
      </c>
      <c r="J17" s="21">
        <v>10</v>
      </c>
      <c r="K17" s="23">
        <f t="shared" si="3"/>
        <v>10</v>
      </c>
      <c r="L17" s="21">
        <f>'[13]1'!$D9</f>
        <v>-12.1189686406538</v>
      </c>
      <c r="M17" s="23">
        <f t="shared" si="10"/>
        <v>11</v>
      </c>
      <c r="N17" s="21">
        <f>'[7]3'!$E17</f>
        <v>-68.3</v>
      </c>
      <c r="O17" s="23">
        <f t="shared" si="11"/>
        <v>13</v>
      </c>
      <c r="P17" s="20">
        <f>[3]Sheet1!$B16/10000</f>
        <v>15.7727436105013</v>
      </c>
      <c r="Q17" s="34">
        <f t="shared" si="4"/>
        <v>10</v>
      </c>
      <c r="R17" s="21">
        <f>ROUND([3]Sheet1!$C16,1)</f>
        <v>9.2</v>
      </c>
      <c r="S17" s="23">
        <f t="shared" si="1"/>
        <v>10</v>
      </c>
      <c r="T17" s="20">
        <f>[1]Sheet1!$B9/10000</f>
        <v>1.1274</v>
      </c>
      <c r="U17" s="34">
        <f t="shared" si="5"/>
        <v>11</v>
      </c>
      <c r="V17" s="21">
        <f>ROUND([1]Sheet1!$C9,1)</f>
        <v>62.8</v>
      </c>
      <c r="W17" s="23">
        <f t="shared" si="6"/>
        <v>1</v>
      </c>
      <c r="X17" s="20">
        <f>[1]Sheet1!$D9/10000</f>
        <v>0.8242</v>
      </c>
      <c r="Y17" s="34">
        <f t="shared" si="7"/>
        <v>12</v>
      </c>
      <c r="Z17" s="21">
        <f>ROUND([1]Sheet1!$E9,1)</f>
        <v>47.5</v>
      </c>
      <c r="AA17" s="38">
        <f t="shared" si="8"/>
        <v>1</v>
      </c>
      <c r="AB17" s="37">
        <f>'[11]1'!$C9</f>
        <v>11.4394</v>
      </c>
      <c r="AC17" s="38">
        <f t="shared" si="9"/>
        <v>4</v>
      </c>
      <c r="AD17" s="36">
        <f>'[11]1'!$E9</f>
        <v>83.1564116111885</v>
      </c>
      <c r="AE17" s="38">
        <f t="shared" si="12"/>
        <v>1</v>
      </c>
      <c r="AF17" s="40">
        <v>1</v>
      </c>
      <c r="AG17" s="40">
        <v>0</v>
      </c>
    </row>
    <row r="18" s="2" customFormat="true" ht="38" customHeight="true" spans="1:33">
      <c r="A18" s="22" t="s">
        <v>386</v>
      </c>
      <c r="B18" s="20">
        <v>26.4483949582008</v>
      </c>
      <c r="C18" s="23">
        <v>12</v>
      </c>
      <c r="D18" s="21">
        <v>1.3</v>
      </c>
      <c r="E18" s="23">
        <v>12</v>
      </c>
      <c r="F18" s="21">
        <f>[5]Sheet1!$G18</f>
        <v>-9</v>
      </c>
      <c r="G18" s="23">
        <f t="shared" si="0"/>
        <v>13</v>
      </c>
      <c r="H18" s="20">
        <v>2.03169</v>
      </c>
      <c r="I18" s="23">
        <f t="shared" si="2"/>
        <v>13</v>
      </c>
      <c r="J18" s="21">
        <v>29</v>
      </c>
      <c r="K18" s="23">
        <f t="shared" si="3"/>
        <v>4</v>
      </c>
      <c r="L18" s="21">
        <f>'[13]1'!$D10</f>
        <v>-9.19070506812233</v>
      </c>
      <c r="M18" s="23">
        <f t="shared" si="10"/>
        <v>10</v>
      </c>
      <c r="N18" s="21">
        <f>'[7]3'!$E20</f>
        <v>34.2</v>
      </c>
      <c r="O18" s="23">
        <f t="shared" si="11"/>
        <v>1</v>
      </c>
      <c r="P18" s="20">
        <f>[3]Sheet1!$B17/10000</f>
        <v>7.19383037882755</v>
      </c>
      <c r="Q18" s="34">
        <f t="shared" si="4"/>
        <v>13</v>
      </c>
      <c r="R18" s="21">
        <f>ROUND([3]Sheet1!$C17,1)</f>
        <v>9.9</v>
      </c>
      <c r="S18" s="23">
        <f t="shared" si="1"/>
        <v>1</v>
      </c>
      <c r="T18" s="20">
        <f>[1]Sheet1!$B7/10000</f>
        <v>0.7294</v>
      </c>
      <c r="U18" s="34">
        <f t="shared" si="5"/>
        <v>13</v>
      </c>
      <c r="V18" s="21">
        <f>ROUND([1]Sheet1!$C7,1)</f>
        <v>14</v>
      </c>
      <c r="W18" s="23">
        <f t="shared" si="6"/>
        <v>10</v>
      </c>
      <c r="X18" s="20">
        <f>[1]Sheet1!$D7/10000</f>
        <v>0.5442</v>
      </c>
      <c r="Y18" s="34">
        <f t="shared" si="7"/>
        <v>13</v>
      </c>
      <c r="Z18" s="21">
        <f>ROUND([1]Sheet1!$E7,1)</f>
        <v>4.8</v>
      </c>
      <c r="AA18" s="38">
        <f t="shared" si="8"/>
        <v>11</v>
      </c>
      <c r="AB18" s="37">
        <f>'[11]1'!$C10</f>
        <v>0.156</v>
      </c>
      <c r="AC18" s="38">
        <f t="shared" si="9"/>
        <v>12</v>
      </c>
      <c r="AD18" s="36">
        <f>'[11]1'!$E10</f>
        <v>-9.93071593533486</v>
      </c>
      <c r="AE18" s="38">
        <f t="shared" si="12"/>
        <v>10</v>
      </c>
      <c r="AF18" s="40">
        <v>1</v>
      </c>
      <c r="AG18" s="40">
        <v>1</v>
      </c>
    </row>
    <row r="19" s="2" customFormat="true" ht="38" customHeight="true" spans="1:33">
      <c r="A19" s="22" t="s">
        <v>387</v>
      </c>
      <c r="B19" s="20">
        <v>80.1130999459168</v>
      </c>
      <c r="C19" s="23">
        <v>8</v>
      </c>
      <c r="D19" s="21">
        <v>8.3</v>
      </c>
      <c r="E19" s="23">
        <v>2</v>
      </c>
      <c r="F19" s="21">
        <f>[5]Sheet1!$G19</f>
        <v>10.8</v>
      </c>
      <c r="G19" s="23">
        <f t="shared" si="0"/>
        <v>1</v>
      </c>
      <c r="H19" s="20">
        <v>26.13691</v>
      </c>
      <c r="I19" s="23">
        <f t="shared" si="2"/>
        <v>1</v>
      </c>
      <c r="J19" s="21">
        <v>42.8</v>
      </c>
      <c r="K19" s="23">
        <f t="shared" si="3"/>
        <v>1</v>
      </c>
      <c r="L19" s="21">
        <f>'[13]1'!$D11</f>
        <v>15.2832809182484</v>
      </c>
      <c r="M19" s="23">
        <f t="shared" si="10"/>
        <v>2</v>
      </c>
      <c r="N19" s="21">
        <f>'[7]3'!$E18</f>
        <v>9.2</v>
      </c>
      <c r="O19" s="23">
        <f t="shared" si="11"/>
        <v>6</v>
      </c>
      <c r="P19" s="20">
        <f>[3]Sheet1!$B18/10000</f>
        <v>13.0403547511741</v>
      </c>
      <c r="Q19" s="34">
        <f t="shared" si="4"/>
        <v>12</v>
      </c>
      <c r="R19" s="21">
        <f>ROUND([3]Sheet1!$C18,1)</f>
        <v>8.9</v>
      </c>
      <c r="S19" s="23">
        <f t="shared" si="1"/>
        <v>13</v>
      </c>
      <c r="T19" s="20">
        <f>[1]Sheet1!$B10/10000</f>
        <v>3.2905</v>
      </c>
      <c r="U19" s="34">
        <f t="shared" si="5"/>
        <v>8</v>
      </c>
      <c r="V19" s="21">
        <f>ROUND([1]Sheet1!$C10,1)</f>
        <v>24.1</v>
      </c>
      <c r="W19" s="23">
        <f t="shared" si="6"/>
        <v>2</v>
      </c>
      <c r="X19" s="20">
        <f>[1]Sheet1!$D10/10000</f>
        <v>2.9094</v>
      </c>
      <c r="Y19" s="34">
        <f t="shared" si="7"/>
        <v>4</v>
      </c>
      <c r="Z19" s="21">
        <f>ROUND([1]Sheet1!$E10,1)</f>
        <v>27.6</v>
      </c>
      <c r="AA19" s="38">
        <f t="shared" si="8"/>
        <v>4</v>
      </c>
      <c r="AB19" s="37">
        <f>'[11]1'!$C11</f>
        <v>2.5062</v>
      </c>
      <c r="AC19" s="38">
        <f t="shared" si="9"/>
        <v>10</v>
      </c>
      <c r="AD19" s="36">
        <f>'[11]1'!$E11</f>
        <v>0.577895497230926</v>
      </c>
      <c r="AE19" s="38">
        <f t="shared" si="12"/>
        <v>6</v>
      </c>
      <c r="AF19" s="40">
        <v>4</v>
      </c>
      <c r="AG19" s="40">
        <v>3</v>
      </c>
    </row>
    <row r="20" ht="32.75" customHeight="true" spans="1:33">
      <c r="A20" s="24" t="s">
        <v>388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39"/>
      <c r="AC20" s="39"/>
      <c r="AD20" s="39"/>
      <c r="AE20" s="39"/>
      <c r="AF20" s="41"/>
      <c r="AG20" s="41"/>
    </row>
    <row r="21" spans="12:15">
      <c r="L21" s="7"/>
      <c r="M21" s="7"/>
      <c r="N21" s="7"/>
      <c r="O21" s="7"/>
    </row>
    <row r="22" spans="12:15">
      <c r="L22" s="7"/>
      <c r="M22" s="7"/>
      <c r="N22" s="7"/>
      <c r="O22" s="7"/>
    </row>
    <row r="23" spans="12:15">
      <c r="L23" s="7"/>
      <c r="M23" s="7"/>
      <c r="N23" s="7"/>
      <c r="O23" s="7"/>
    </row>
    <row r="24" spans="12:15">
      <c r="L24" s="7"/>
      <c r="M24" s="7"/>
      <c r="N24" s="7"/>
      <c r="O24" s="7"/>
    </row>
    <row r="25" spans="12:15">
      <c r="L25" s="7"/>
      <c r="M25" s="7"/>
      <c r="N25" s="7"/>
      <c r="O25" s="7"/>
    </row>
    <row r="26" spans="12:15">
      <c r="L26" s="7"/>
      <c r="M26" s="7"/>
      <c r="N26" s="7"/>
      <c r="O26" s="7"/>
    </row>
    <row r="27" spans="12:15">
      <c r="L27" s="7"/>
      <c r="M27" s="7"/>
      <c r="N27" s="7"/>
      <c r="O27" s="7"/>
    </row>
    <row r="28" spans="12:15">
      <c r="L28" s="7"/>
      <c r="M28" s="7"/>
      <c r="N28" s="7"/>
      <c r="O28" s="7"/>
    </row>
    <row r="29" spans="12:15">
      <c r="L29" s="7"/>
      <c r="M29" s="7"/>
      <c r="N29" s="7"/>
      <c r="O29" s="7"/>
    </row>
    <row r="30" spans="12:15">
      <c r="L30" s="7"/>
      <c r="M30" s="7"/>
      <c r="N30" s="7"/>
      <c r="O30" s="7"/>
    </row>
    <row r="31" spans="12:15">
      <c r="L31" s="7"/>
      <c r="M31" s="7"/>
      <c r="N31" s="7"/>
      <c r="O31" s="7"/>
    </row>
    <row r="32" spans="12:15">
      <c r="L32" s="7"/>
      <c r="M32" s="7"/>
      <c r="N32" s="7"/>
      <c r="O32" s="7"/>
    </row>
    <row r="33" spans="12:15">
      <c r="L33" s="7"/>
      <c r="M33" s="7"/>
      <c r="N33" s="7"/>
      <c r="O33" s="7"/>
    </row>
    <row r="34" spans="12:15">
      <c r="L34" s="7"/>
      <c r="M34" s="7"/>
      <c r="N34" s="7"/>
      <c r="O34" s="7"/>
    </row>
    <row r="35" spans="12:15">
      <c r="L35" s="7"/>
      <c r="M35" s="7"/>
      <c r="N35" s="7"/>
      <c r="O35" s="7"/>
    </row>
    <row r="36" spans="12:15">
      <c r="L36" s="7"/>
      <c r="M36" s="7"/>
      <c r="N36" s="7"/>
      <c r="O36" s="7"/>
    </row>
    <row r="37" spans="12:15">
      <c r="L37" s="7"/>
      <c r="M37" s="7"/>
      <c r="N37" s="7"/>
      <c r="O37" s="7"/>
    </row>
    <row r="38" spans="12:15">
      <c r="L38" s="7"/>
      <c r="M38" s="7"/>
      <c r="N38" s="7"/>
      <c r="O38" s="7"/>
    </row>
    <row r="39" spans="12:15">
      <c r="L39" s="7"/>
      <c r="M39" s="7"/>
      <c r="N39" s="7"/>
      <c r="O39" s="7"/>
    </row>
    <row r="40" spans="12:15">
      <c r="L40" s="7"/>
      <c r="M40" s="7"/>
      <c r="N40" s="7"/>
      <c r="O40" s="7"/>
    </row>
    <row r="41" spans="12:15">
      <c r="L41" s="7"/>
      <c r="M41" s="7"/>
      <c r="N41" s="7"/>
      <c r="O41" s="7"/>
    </row>
    <row r="42" spans="12:15">
      <c r="L42" s="7"/>
      <c r="M42" s="7"/>
      <c r="N42" s="7"/>
      <c r="O42" s="7"/>
    </row>
    <row r="43" spans="12:15">
      <c r="L43" s="7"/>
      <c r="M43" s="7"/>
      <c r="N43" s="7"/>
      <c r="O43" s="7"/>
    </row>
    <row r="44" spans="12:15">
      <c r="L44" s="7"/>
      <c r="M44" s="7"/>
      <c r="N44" s="7"/>
      <c r="O44" s="7"/>
    </row>
    <row r="45" spans="12:15">
      <c r="L45" s="7"/>
      <c r="M45" s="7"/>
      <c r="N45" s="7"/>
      <c r="O45" s="7"/>
    </row>
  </sheetData>
  <mergeCells count="14">
    <mergeCell ref="A2:AG2"/>
    <mergeCell ref="N3:O3"/>
    <mergeCell ref="N4:O4"/>
    <mergeCell ref="A20:AA20"/>
    <mergeCell ref="A3:A4"/>
    <mergeCell ref="F3:G4"/>
    <mergeCell ref="L3:M4"/>
    <mergeCell ref="AF3:AG4"/>
    <mergeCell ref="H3:K4"/>
    <mergeCell ref="P3:S4"/>
    <mergeCell ref="T3:W4"/>
    <mergeCell ref="X3:AA4"/>
    <mergeCell ref="AB3:AE4"/>
    <mergeCell ref="B3:E4"/>
  </mergeCells>
  <printOptions horizontalCentered="true"/>
  <pageMargins left="0.39" right="0.39" top="0.51" bottom="0.43" header="0.47" footer="0.51"/>
  <pageSetup paperSize="9" scale="6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zoomScale="115" zoomScaleNormal="115" workbookViewId="0">
      <selection activeCell="D31" sqref="D31"/>
    </sheetView>
  </sheetViews>
  <sheetFormatPr defaultColWidth="8" defaultRowHeight="15.75" outlineLevelCol="4"/>
  <cols>
    <col min="1" max="1" width="34.25" style="273" customWidth="true"/>
    <col min="2" max="2" width="16" style="274" customWidth="true"/>
    <col min="3" max="3" width="14.7666666666667" style="274" customWidth="true"/>
    <col min="4" max="4" width="16.4416666666667" style="275" customWidth="true"/>
    <col min="5" max="15" width="9" style="273" customWidth="true"/>
    <col min="16" max="111" width="8" style="273" customWidth="true"/>
    <col min="112" max="133" width="9" style="273" customWidth="true"/>
    <col min="134" max="16384" width="8" style="273"/>
  </cols>
  <sheetData>
    <row r="1" ht="31.45" customHeight="true" spans="1:4">
      <c r="A1" s="276" t="s">
        <v>31</v>
      </c>
      <c r="B1" s="276"/>
      <c r="C1" s="276"/>
      <c r="D1" s="276"/>
    </row>
    <row r="2" ht="17.7" customHeight="true" spans="1:4">
      <c r="A2" s="277"/>
      <c r="B2" s="277"/>
      <c r="C2" s="277"/>
      <c r="D2" s="278"/>
    </row>
    <row r="3" s="272" customFormat="true" ht="36" customHeight="true" spans="1:4">
      <c r="A3" s="279" t="s">
        <v>32</v>
      </c>
      <c r="B3" s="280" t="s">
        <v>33</v>
      </c>
      <c r="C3" s="281" t="s">
        <v>34</v>
      </c>
      <c r="D3" s="282" t="s">
        <v>35</v>
      </c>
    </row>
    <row r="4" s="272" customFormat="true" ht="23.1" customHeight="true" spans="1:5">
      <c r="A4" s="283" t="s">
        <v>36</v>
      </c>
      <c r="B4" s="284" t="s">
        <v>37</v>
      </c>
      <c r="C4" s="285">
        <v>1071.0058</v>
      </c>
      <c r="D4" s="286">
        <v>5.887</v>
      </c>
      <c r="E4" s="296"/>
    </row>
    <row r="5" s="272" customFormat="true" ht="23.1" customHeight="true" spans="1:5">
      <c r="A5" s="283" t="s">
        <v>38</v>
      </c>
      <c r="B5" s="284" t="s">
        <v>37</v>
      </c>
      <c r="C5" s="285">
        <v>71.50908130134</v>
      </c>
      <c r="D5" s="286">
        <v>2.5</v>
      </c>
      <c r="E5" s="296"/>
    </row>
    <row r="6" s="272" customFormat="true" ht="23.1" customHeight="true" spans="1:5">
      <c r="A6" s="283" t="s">
        <v>39</v>
      </c>
      <c r="B6" s="284" t="s">
        <v>37</v>
      </c>
      <c r="C6" s="285">
        <v>412.493976748514</v>
      </c>
      <c r="D6" s="286">
        <v>4.7</v>
      </c>
      <c r="E6" s="296"/>
    </row>
    <row r="7" s="272" customFormat="true" ht="23.1" customHeight="true" spans="1:5">
      <c r="A7" s="283" t="s">
        <v>40</v>
      </c>
      <c r="B7" s="284" t="s">
        <v>37</v>
      </c>
      <c r="C7" s="285">
        <v>587.002741950146</v>
      </c>
      <c r="D7" s="286">
        <v>7.2</v>
      </c>
      <c r="E7" s="296"/>
    </row>
    <row r="8" s="272" customFormat="true" ht="23.1" customHeight="true" spans="1:5">
      <c r="A8" s="287" t="s">
        <v>41</v>
      </c>
      <c r="B8" s="284" t="s">
        <v>37</v>
      </c>
      <c r="C8" s="285" t="s">
        <v>42</v>
      </c>
      <c r="D8" s="286">
        <v>3.6</v>
      </c>
      <c r="E8" s="296"/>
    </row>
    <row r="9" s="272" customFormat="true" ht="31.45" customHeight="true" spans="1:5">
      <c r="A9" s="288" t="s">
        <v>43</v>
      </c>
      <c r="B9" s="284" t="s">
        <v>37</v>
      </c>
      <c r="C9" s="285">
        <v>117.13545</v>
      </c>
      <c r="D9" s="286">
        <v>20.2</v>
      </c>
      <c r="E9" s="296"/>
    </row>
    <row r="10" s="272" customFormat="true" ht="23.1" customHeight="true" spans="1:5">
      <c r="A10" s="287" t="s">
        <v>44</v>
      </c>
      <c r="B10" s="284" t="s">
        <v>37</v>
      </c>
      <c r="C10" s="285" t="s">
        <v>42</v>
      </c>
      <c r="D10" s="289">
        <v>-3.4</v>
      </c>
      <c r="E10" s="296"/>
    </row>
    <row r="11" s="272" customFormat="true" ht="23.1" customHeight="true" spans="1:5">
      <c r="A11" s="287" t="s">
        <v>45</v>
      </c>
      <c r="B11" s="284" t="s">
        <v>37</v>
      </c>
      <c r="C11" s="285" t="s">
        <v>42</v>
      </c>
      <c r="D11" s="286">
        <v>-4.3</v>
      </c>
      <c r="E11" s="296"/>
    </row>
    <row r="12" s="272" customFormat="true" ht="23.1" customHeight="true" spans="1:5">
      <c r="A12" s="287" t="s">
        <v>46</v>
      </c>
      <c r="B12" s="284" t="s">
        <v>37</v>
      </c>
      <c r="C12" s="285" t="s">
        <v>42</v>
      </c>
      <c r="D12" s="286">
        <v>-0.1</v>
      </c>
      <c r="E12" s="296"/>
    </row>
    <row r="13" s="272" customFormat="true" ht="23.1" customHeight="true" spans="1:5">
      <c r="A13" s="287" t="s">
        <v>47</v>
      </c>
      <c r="B13" s="284" t="s">
        <v>37</v>
      </c>
      <c r="C13" s="285">
        <v>59.0015</v>
      </c>
      <c r="D13" s="286">
        <v>4.55</v>
      </c>
      <c r="E13" s="296"/>
    </row>
    <row r="14" s="272" customFormat="true" ht="23.1" customHeight="true" spans="1:5">
      <c r="A14" s="287" t="s">
        <v>48</v>
      </c>
      <c r="B14" s="284" t="s">
        <v>49</v>
      </c>
      <c r="C14" s="285">
        <v>95.3563</v>
      </c>
      <c r="D14" s="286">
        <v>6.44</v>
      </c>
      <c r="E14" s="296"/>
    </row>
    <row r="15" s="272" customFormat="true" ht="23.1" customHeight="true" spans="1:5">
      <c r="A15" s="287" t="s">
        <v>50</v>
      </c>
      <c r="B15" s="284" t="s">
        <v>37</v>
      </c>
      <c r="C15" s="285">
        <v>54.2226</v>
      </c>
      <c r="D15" s="286">
        <v>13.43</v>
      </c>
      <c r="E15" s="296"/>
    </row>
    <row r="16" s="272" customFormat="true" ht="23.1" customHeight="true" spans="1:5">
      <c r="A16" s="288" t="s">
        <v>51</v>
      </c>
      <c r="B16" s="284" t="s">
        <v>37</v>
      </c>
      <c r="C16" s="285">
        <v>603.03277730458</v>
      </c>
      <c r="D16" s="286">
        <v>9.5</v>
      </c>
      <c r="E16" s="296"/>
    </row>
    <row r="17" s="272" customFormat="true" ht="23.1" customHeight="true" spans="1:5">
      <c r="A17" s="288" t="s">
        <v>52</v>
      </c>
      <c r="B17" s="284" t="s">
        <v>37</v>
      </c>
      <c r="C17" s="285">
        <v>187.47937</v>
      </c>
      <c r="D17" s="286">
        <v>10.5</v>
      </c>
      <c r="E17" s="296"/>
    </row>
    <row r="18" s="272" customFormat="true" ht="23.1" customHeight="true" spans="1:5">
      <c r="A18" s="287" t="s">
        <v>53</v>
      </c>
      <c r="B18" s="284" t="s">
        <v>37</v>
      </c>
      <c r="C18" s="285">
        <v>250.43804346</v>
      </c>
      <c r="D18" s="286">
        <v>88.2</v>
      </c>
      <c r="E18" s="296"/>
    </row>
    <row r="19" s="272" customFormat="true" ht="23.1" customHeight="true" spans="1:5">
      <c r="A19" s="287" t="s">
        <v>54</v>
      </c>
      <c r="B19" s="284" t="s">
        <v>37</v>
      </c>
      <c r="C19" s="285">
        <v>87.27607863</v>
      </c>
      <c r="D19" s="286">
        <v>192.2</v>
      </c>
      <c r="E19" s="296"/>
    </row>
    <row r="20" s="272" customFormat="true" ht="23.1" customHeight="true" spans="1:5">
      <c r="A20" s="287" t="s">
        <v>55</v>
      </c>
      <c r="B20" s="284" t="s">
        <v>37</v>
      </c>
      <c r="C20" s="285">
        <v>163.16196483</v>
      </c>
      <c r="D20" s="286">
        <v>58.1</v>
      </c>
      <c r="E20" s="296"/>
    </row>
    <row r="21" s="272" customFormat="true" ht="23.1" customHeight="true" spans="1:5">
      <c r="A21" s="287" t="s">
        <v>56</v>
      </c>
      <c r="B21" s="284" t="s">
        <v>37</v>
      </c>
      <c r="C21" s="285">
        <v>503.54</v>
      </c>
      <c r="D21" s="290" t="s">
        <v>42</v>
      </c>
      <c r="E21" s="296"/>
    </row>
    <row r="22" s="272" customFormat="true" ht="23.1" customHeight="true" spans="1:5">
      <c r="A22" s="287" t="s">
        <v>57</v>
      </c>
      <c r="B22" s="284" t="s">
        <v>58</v>
      </c>
      <c r="C22" s="291">
        <v>2400</v>
      </c>
      <c r="D22" s="286">
        <v>-10.8</v>
      </c>
      <c r="E22" s="296"/>
    </row>
    <row r="23" s="272" customFormat="true" ht="23.1" customHeight="true" spans="1:5">
      <c r="A23" s="287" t="s">
        <v>21</v>
      </c>
      <c r="B23" s="284" t="s">
        <v>37</v>
      </c>
      <c r="C23" s="285">
        <v>66.302</v>
      </c>
      <c r="D23" s="286">
        <v>8.4</v>
      </c>
      <c r="E23" s="296"/>
    </row>
    <row r="24" s="272" customFormat="true" ht="23.1" customHeight="true" spans="1:5">
      <c r="A24" s="287" t="s">
        <v>59</v>
      </c>
      <c r="B24" s="284" t="s">
        <v>37</v>
      </c>
      <c r="C24" s="285">
        <v>202.1151</v>
      </c>
      <c r="D24" s="286">
        <v>-1.42318484186212</v>
      </c>
      <c r="E24" s="296"/>
    </row>
    <row r="25" s="272" customFormat="true" ht="23.1" customHeight="true" spans="1:5">
      <c r="A25" s="287" t="s">
        <v>60</v>
      </c>
      <c r="B25" s="284" t="s">
        <v>37</v>
      </c>
      <c r="C25" s="285">
        <v>4052.8004018471</v>
      </c>
      <c r="D25" s="286">
        <v>15.6141563068195</v>
      </c>
      <c r="E25" s="296"/>
    </row>
    <row r="26" s="272" customFormat="true" ht="23.1" customHeight="true" spans="1:5">
      <c r="A26" s="287" t="s">
        <v>61</v>
      </c>
      <c r="B26" s="284" t="s">
        <v>37</v>
      </c>
      <c r="C26" s="285">
        <v>2773.0748367644</v>
      </c>
      <c r="D26" s="286">
        <v>16.4</v>
      </c>
      <c r="E26" s="296"/>
    </row>
    <row r="27" s="272" customFormat="true" ht="23.1" customHeight="true" spans="1:5">
      <c r="A27" s="287" t="s">
        <v>62</v>
      </c>
      <c r="B27" s="284" t="s">
        <v>37</v>
      </c>
      <c r="C27" s="285">
        <v>3583.3489106585</v>
      </c>
      <c r="D27" s="286">
        <v>19.1</v>
      </c>
      <c r="E27" s="296"/>
    </row>
    <row r="28" s="272" customFormat="true" ht="23.1" customHeight="true" spans="1:5">
      <c r="A28" s="287" t="s">
        <v>18</v>
      </c>
      <c r="B28" s="284" t="s">
        <v>7</v>
      </c>
      <c r="C28" s="292" t="s">
        <v>42</v>
      </c>
      <c r="D28" s="293">
        <v>0.428989319999999</v>
      </c>
      <c r="E28" s="296"/>
    </row>
    <row r="29" s="272" customFormat="true" ht="23.1" customHeight="true" spans="1:5">
      <c r="A29" s="287" t="s">
        <v>63</v>
      </c>
      <c r="B29" s="284" t="s">
        <v>64</v>
      </c>
      <c r="C29" s="294">
        <v>9804</v>
      </c>
      <c r="D29" s="293">
        <v>5.7</v>
      </c>
      <c r="E29" s="296"/>
    </row>
    <row r="30" s="272" customFormat="true" ht="24" customHeight="true" spans="1:5">
      <c r="A30" s="288" t="s">
        <v>65</v>
      </c>
      <c r="B30" s="284" t="s">
        <v>64</v>
      </c>
      <c r="C30" s="295">
        <v>11833</v>
      </c>
      <c r="D30" s="286">
        <v>4.9</v>
      </c>
      <c r="E30" s="296"/>
    </row>
    <row r="31" s="272" customFormat="true" ht="22" customHeight="true" spans="1:5">
      <c r="A31" s="288" t="s">
        <v>66</v>
      </c>
      <c r="B31" s="284" t="s">
        <v>64</v>
      </c>
      <c r="C31" s="295">
        <v>7353</v>
      </c>
      <c r="D31" s="286">
        <v>6.4</v>
      </c>
      <c r="E31" s="296"/>
    </row>
    <row r="32" s="272" customFormat="true" ht="23.1" customHeight="true" spans="1:5">
      <c r="A32" s="287" t="s">
        <v>67</v>
      </c>
      <c r="B32" s="284" t="s">
        <v>68</v>
      </c>
      <c r="C32" s="285">
        <v>59.182488</v>
      </c>
      <c r="D32" s="286">
        <v>2.6</v>
      </c>
      <c r="E32" s="296"/>
    </row>
    <row r="33" s="272" customFormat="true" ht="23.1" customHeight="true" spans="1:5">
      <c r="A33" s="287" t="s">
        <v>69</v>
      </c>
      <c r="B33" s="284" t="s">
        <v>68</v>
      </c>
      <c r="C33" s="285">
        <v>29.70001</v>
      </c>
      <c r="D33" s="286">
        <v>7.1</v>
      </c>
      <c r="E33" s="296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16"/>
  <sheetViews>
    <sheetView workbookViewId="0">
      <selection activeCell="B10" sqref="B10"/>
    </sheetView>
  </sheetViews>
  <sheetFormatPr defaultColWidth="8" defaultRowHeight="15.75" outlineLevelCol="3"/>
  <cols>
    <col min="1" max="1" width="42.625" customWidth="true"/>
    <col min="2" max="2" width="15.875" customWidth="true"/>
    <col min="3" max="3" width="10.1" customWidth="true"/>
    <col min="4" max="4" width="6.875" style="73" customWidth="true"/>
  </cols>
  <sheetData>
    <row r="1" ht="25.5" spans="1:4">
      <c r="A1" s="55" t="s">
        <v>70</v>
      </c>
      <c r="B1" s="55"/>
      <c r="C1" s="243"/>
      <c r="D1" s="243"/>
    </row>
    <row r="2" spans="1:4">
      <c r="A2" s="41"/>
      <c r="B2" s="41"/>
      <c r="D2"/>
    </row>
    <row r="3" ht="24.05" customHeight="true" spans="1:2">
      <c r="A3" s="249" t="s">
        <v>71</v>
      </c>
      <c r="B3" s="268" t="s">
        <v>72</v>
      </c>
    </row>
    <row r="4" ht="24.05" customHeight="true" spans="1:2">
      <c r="A4" s="269" t="s">
        <v>73</v>
      </c>
      <c r="B4" s="154">
        <f>[5]Sheet1!$G22</f>
        <v>3.6</v>
      </c>
    </row>
    <row r="5" ht="24.05" customHeight="true" spans="1:2">
      <c r="A5" s="84" t="s">
        <v>74</v>
      </c>
      <c r="B5" s="270">
        <f>[5]Sheet1!$G23</f>
        <v>-11.0264744241453</v>
      </c>
    </row>
    <row r="6" ht="24.05" customHeight="true" spans="1:2">
      <c r="A6" s="84" t="s">
        <v>75</v>
      </c>
      <c r="B6" s="270">
        <f>[5]Sheet1!$G24</f>
        <v>5.7522795295234</v>
      </c>
    </row>
    <row r="7" ht="24.05" customHeight="true" spans="1:2">
      <c r="A7" s="84" t="s">
        <v>76</v>
      </c>
      <c r="B7" s="270">
        <f>[5]Sheet1!$G25</f>
        <v>-10.2087756546355</v>
      </c>
    </row>
    <row r="8" ht="24.05" customHeight="true" spans="1:2">
      <c r="A8" s="84" t="s">
        <v>77</v>
      </c>
      <c r="B8" s="270">
        <f>[5]Sheet1!$G26</f>
        <v>4.05473078849168</v>
      </c>
    </row>
    <row r="9" ht="24.05" customHeight="true" spans="1:2">
      <c r="A9" s="84" t="s">
        <v>78</v>
      </c>
      <c r="B9" s="270">
        <f>[5]Sheet1!$G27</f>
        <v>-4.55862957112633</v>
      </c>
    </row>
    <row r="10" ht="24.05" customHeight="true" spans="1:2">
      <c r="A10" s="84" t="s">
        <v>79</v>
      </c>
      <c r="B10" s="270">
        <f>[5]Sheet1!$G28</f>
        <v>6.1853542682011</v>
      </c>
    </row>
    <row r="11" ht="24.05" customHeight="true" spans="1:2">
      <c r="A11" s="84" t="s">
        <v>80</v>
      </c>
      <c r="B11" s="270">
        <f>[5]Sheet1!$G29</f>
        <v>-6.7845434529078</v>
      </c>
    </row>
    <row r="12" ht="24.05" customHeight="true" spans="1:2">
      <c r="A12" s="84" t="s">
        <v>81</v>
      </c>
      <c r="B12" s="270">
        <f>[5]Sheet1!$G30</f>
        <v>7.45766241344064</v>
      </c>
    </row>
    <row r="13" ht="24.05" customHeight="true" spans="1:2">
      <c r="A13" s="84" t="s">
        <v>82</v>
      </c>
      <c r="B13" s="270">
        <f>[5]Sheet1!$G31</f>
        <v>-6.197833347129</v>
      </c>
    </row>
    <row r="14" ht="24.05" customHeight="true" spans="1:2">
      <c r="A14" s="84" t="s">
        <v>83</v>
      </c>
      <c r="B14" s="270">
        <f>[5]Sheet1!$G32</f>
        <v>6.52054736046908</v>
      </c>
    </row>
    <row r="15" ht="24.05" customHeight="true" spans="1:2">
      <c r="A15" s="84" t="s">
        <v>84</v>
      </c>
      <c r="B15" s="270">
        <f>[5]Sheet1!$G33</f>
        <v>5.88912625078926</v>
      </c>
    </row>
    <row r="16" ht="24.05" customHeight="true" spans="1:2">
      <c r="A16" s="96" t="s">
        <v>85</v>
      </c>
      <c r="B16" s="271">
        <f>[5]Sheet1!$G$34</f>
        <v>-6.45263365584712</v>
      </c>
    </row>
  </sheetData>
  <mergeCells count="1">
    <mergeCell ref="A1:B1"/>
  </mergeCells>
  <printOptions horizontalCentered="true"/>
  <pageMargins left="0.75" right="0.75" top="0.59" bottom="0.47" header="0.51" footer="0.51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B14"/>
  <sheetViews>
    <sheetView workbookViewId="0">
      <selection activeCell="E13" sqref="E13"/>
    </sheetView>
  </sheetViews>
  <sheetFormatPr defaultColWidth="8" defaultRowHeight="15.75" outlineLevelCol="1"/>
  <cols>
    <col min="1" max="1" width="34.4416666666667" style="259" customWidth="true"/>
    <col min="2" max="2" width="13.4416666666667" customWidth="true"/>
  </cols>
  <sheetData>
    <row r="1" s="255" customFormat="true" ht="25.5" spans="1:2">
      <c r="A1" s="121" t="s">
        <v>86</v>
      </c>
      <c r="B1" s="121"/>
    </row>
    <row r="2" s="255" customFormat="true" ht="20.25" spans="1:2">
      <c r="A2" s="260"/>
      <c r="B2" s="261"/>
    </row>
    <row r="3" s="256" customFormat="true" ht="29.3" customHeight="true" spans="1:2">
      <c r="A3" s="262" t="s">
        <v>71</v>
      </c>
      <c r="B3" s="263" t="s">
        <v>72</v>
      </c>
    </row>
    <row r="4" s="257" customFormat="true" ht="29.3" customHeight="true" spans="1:2">
      <c r="A4" s="262" t="s">
        <v>87</v>
      </c>
      <c r="B4" s="65">
        <f>[5]Sheet1!$G38</f>
        <v>2.86351769013045</v>
      </c>
    </row>
    <row r="5" s="244" customFormat="true" ht="29.3" customHeight="true" spans="1:2">
      <c r="A5" s="264" t="s">
        <v>88</v>
      </c>
      <c r="B5" s="65">
        <f>[5]Sheet1!$G39</f>
        <v>-8.89200658116417</v>
      </c>
    </row>
    <row r="6" s="244" customFormat="true" ht="29.3" customHeight="true" spans="1:2">
      <c r="A6" s="264" t="s">
        <v>89</v>
      </c>
      <c r="B6" s="65">
        <f>[5]Sheet1!$G40</f>
        <v>26.9489006705501</v>
      </c>
    </row>
    <row r="7" s="244" customFormat="true" ht="29.3" customHeight="true" spans="1:2">
      <c r="A7" s="264" t="s">
        <v>90</v>
      </c>
      <c r="B7" s="65">
        <f>[5]Sheet1!$G41</f>
        <v>0.638801965107993</v>
      </c>
    </row>
    <row r="8" s="244" customFormat="true" ht="29.3" customHeight="true" spans="1:2">
      <c r="A8" s="264" t="s">
        <v>91</v>
      </c>
      <c r="B8" s="65">
        <f>[5]Sheet1!$G42</f>
        <v>6.50654016726417</v>
      </c>
    </row>
    <row r="9" s="244" customFormat="true" ht="29.3" customHeight="true" spans="1:2">
      <c r="A9" s="264" t="s">
        <v>92</v>
      </c>
      <c r="B9" s="65">
        <f>[5]Sheet1!$G43</f>
        <v>7.23812964031731</v>
      </c>
    </row>
    <row r="10" s="258" customFormat="true" ht="29.3" customHeight="true" spans="1:2">
      <c r="A10" s="265" t="s">
        <v>93</v>
      </c>
      <c r="B10" s="65">
        <f>[5]Sheet1!$G44</f>
        <v>20.0685400058699</v>
      </c>
    </row>
    <row r="11" s="258" customFormat="true" ht="29.3" customHeight="true" spans="1:2">
      <c r="A11" s="265" t="s">
        <v>94</v>
      </c>
      <c r="B11" s="65">
        <f>[5]Sheet1!$G45</f>
        <v>4.64743361916626</v>
      </c>
    </row>
    <row r="12" s="258" customFormat="true" ht="29.3" customHeight="true" spans="1:2">
      <c r="A12" s="265" t="s">
        <v>95</v>
      </c>
      <c r="B12" s="65">
        <f>[5]Sheet1!$G46</f>
        <v>21.9141720874616</v>
      </c>
    </row>
    <row r="13" s="258" customFormat="true" ht="29.3" customHeight="true" spans="1:2">
      <c r="A13" s="265" t="s">
        <v>96</v>
      </c>
      <c r="B13" s="65">
        <f>[5]Sheet1!$G47</f>
        <v>-9.6120661755794</v>
      </c>
    </row>
    <row r="14" s="258" customFormat="true" ht="29.3" customHeight="true" spans="1:2">
      <c r="A14" s="266" t="s">
        <v>97</v>
      </c>
      <c r="B14" s="267">
        <f>[5]Sheet1!$G48</f>
        <v>-4.01149138553278</v>
      </c>
    </row>
  </sheetData>
  <mergeCells count="1">
    <mergeCell ref="A1:B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C15"/>
  <sheetViews>
    <sheetView workbookViewId="0">
      <selection activeCell="B14" sqref="B14"/>
    </sheetView>
  </sheetViews>
  <sheetFormatPr defaultColWidth="8" defaultRowHeight="15.75" outlineLevelCol="2"/>
  <cols>
    <col min="1" max="1" width="40.4416666666667" style="246" customWidth="true"/>
    <col min="2" max="2" width="15.4416666666667" customWidth="true"/>
  </cols>
  <sheetData>
    <row r="1" ht="25.5" spans="1:2">
      <c r="A1" s="163" t="s">
        <v>98</v>
      </c>
      <c r="B1" s="163"/>
    </row>
    <row r="2" ht="21" spans="1:2">
      <c r="A2" s="247"/>
      <c r="B2" s="248"/>
    </row>
    <row r="3" s="244" customFormat="true" ht="30.8" customHeight="true" spans="1:2">
      <c r="A3" s="249" t="s">
        <v>71</v>
      </c>
      <c r="B3" s="250" t="s">
        <v>72</v>
      </c>
    </row>
    <row r="4" ht="33.75" customHeight="true" spans="1:3">
      <c r="A4" s="251" t="s">
        <v>99</v>
      </c>
      <c r="B4" s="252">
        <f>[5]Sheet1!$G52</f>
        <v>3.2</v>
      </c>
      <c r="C4" s="54"/>
    </row>
    <row r="5" ht="33.75" customHeight="true" spans="1:3">
      <c r="A5" s="253" t="s">
        <v>100</v>
      </c>
      <c r="B5" s="252">
        <f>[5]Sheet1!$G53</f>
        <v>7.7</v>
      </c>
      <c r="C5" s="54"/>
    </row>
    <row r="6" ht="33.75" customHeight="true" spans="1:3">
      <c r="A6" s="253" t="s">
        <v>101</v>
      </c>
      <c r="B6" s="252">
        <f>[5]Sheet1!$G54</f>
        <v>-12.4</v>
      </c>
      <c r="C6" s="54"/>
    </row>
    <row r="7" ht="33.75" customHeight="true" spans="1:3">
      <c r="A7" s="253" t="s">
        <v>102</v>
      </c>
      <c r="B7" s="252">
        <f>[5]Sheet1!$G55</f>
        <v>-5.9</v>
      </c>
      <c r="C7" s="54"/>
    </row>
    <row r="8" ht="33.75" customHeight="true" spans="1:3">
      <c r="A8" s="253" t="s">
        <v>103</v>
      </c>
      <c r="B8" s="252">
        <f>[5]Sheet1!$G56</f>
        <v>4.4</v>
      </c>
      <c r="C8" s="54"/>
    </row>
    <row r="9" ht="33.75" customHeight="true" spans="1:3">
      <c r="A9" s="253" t="s">
        <v>104</v>
      </c>
      <c r="B9" s="252">
        <f>[5]Sheet1!$G57</f>
        <v>9.7</v>
      </c>
      <c r="C9" s="54"/>
    </row>
    <row r="10" ht="33.75" customHeight="true" spans="1:3">
      <c r="A10" s="253" t="s">
        <v>105</v>
      </c>
      <c r="B10" s="252">
        <f>[5]Sheet1!$G58</f>
        <v>9.2</v>
      </c>
      <c r="C10" s="54"/>
    </row>
    <row r="11" ht="33.75" customHeight="true" spans="1:3">
      <c r="A11" s="253" t="s">
        <v>106</v>
      </c>
      <c r="B11" s="252">
        <f>[5]Sheet1!$G59</f>
        <v>11.7</v>
      </c>
      <c r="C11" s="54"/>
    </row>
    <row r="12" ht="33.75" customHeight="true" spans="1:3">
      <c r="A12" s="253" t="s">
        <v>107</v>
      </c>
      <c r="B12" s="252">
        <f>[5]Sheet1!$G60</f>
        <v>7.1</v>
      </c>
      <c r="C12" s="54"/>
    </row>
    <row r="13" ht="33.75" customHeight="true" spans="1:3">
      <c r="A13" s="253" t="s">
        <v>108</v>
      </c>
      <c r="B13" s="252">
        <f>[5]Sheet1!$G61</f>
        <v>6.9</v>
      </c>
      <c r="C13" s="54"/>
    </row>
    <row r="14" ht="33.75" customHeight="true" spans="1:2">
      <c r="A14" s="253" t="s">
        <v>109</v>
      </c>
      <c r="B14" s="252">
        <f>[5]Sheet1!$G62</f>
        <v>14.7</v>
      </c>
    </row>
    <row r="15" s="245" customFormat="true" ht="12.75" spans="1:2">
      <c r="A15" s="254"/>
      <c r="B15" s="254"/>
    </row>
  </sheetData>
  <mergeCells count="2">
    <mergeCell ref="A1:B1"/>
    <mergeCell ref="A15:B1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6" sqref="H16"/>
    </sheetView>
  </sheetViews>
  <sheetFormatPr defaultColWidth="8" defaultRowHeight="15.75" outlineLevelCol="5"/>
  <cols>
    <col min="1" max="1" width="21.875" customWidth="true"/>
    <col min="2" max="2" width="12.55" customWidth="true"/>
    <col min="3" max="3" width="12.2083333333333" customWidth="true"/>
    <col min="4" max="4" width="12.55" customWidth="true"/>
    <col min="5" max="5" width="10.1" customWidth="true"/>
    <col min="6" max="6" width="6.875" style="73" customWidth="true"/>
  </cols>
  <sheetData>
    <row r="1" ht="25.5" spans="1:6">
      <c r="A1" s="222" t="s">
        <v>110</v>
      </c>
      <c r="B1" s="222"/>
      <c r="C1" s="222"/>
      <c r="D1" s="222"/>
      <c r="E1" s="243"/>
      <c r="F1" s="243"/>
    </row>
    <row r="2" spans="1:6">
      <c r="A2" s="223"/>
      <c r="B2" s="223"/>
      <c r="C2" s="223"/>
      <c r="D2" s="223"/>
      <c r="F2"/>
    </row>
    <row r="3" ht="24.05" customHeight="true" spans="1:4">
      <c r="A3" s="224" t="s">
        <v>71</v>
      </c>
      <c r="B3" s="225" t="s">
        <v>111</v>
      </c>
      <c r="C3" s="175" t="s">
        <v>112</v>
      </c>
      <c r="D3" s="210" t="s">
        <v>72</v>
      </c>
    </row>
    <row r="4" ht="24.05" customHeight="true" spans="1:4">
      <c r="A4" s="226" t="s">
        <v>113</v>
      </c>
      <c r="B4" s="227" t="s">
        <v>114</v>
      </c>
      <c r="C4" s="228">
        <f>'[4]1、B47001_2022年2月'!$D$12</f>
        <v>1850</v>
      </c>
      <c r="D4" s="229"/>
    </row>
    <row r="5" ht="24.05" customHeight="true" spans="1:4">
      <c r="A5" s="230" t="s">
        <v>115</v>
      </c>
      <c r="B5" s="231" t="s">
        <v>114</v>
      </c>
      <c r="C5" s="232">
        <f>'[4]1、B47001_2022年2月'!$E$12</f>
        <v>130</v>
      </c>
      <c r="D5" s="233">
        <f>'[4]1、B47001_2022年2月'!$G$12</f>
        <v>16.1</v>
      </c>
    </row>
    <row r="6" ht="24.05" customHeight="true" spans="1:4">
      <c r="A6" s="234" t="s">
        <v>116</v>
      </c>
      <c r="B6" s="235" t="s">
        <v>37</v>
      </c>
      <c r="C6" s="236">
        <f>'[4]1、B47001_2022年2月'!$W$12</f>
        <v>2161.96</v>
      </c>
      <c r="D6" s="237">
        <f>'[4]1、B47001_2022年2月'!$Y$12</f>
        <v>11.39</v>
      </c>
    </row>
    <row r="7" ht="24.05" customHeight="true" spans="1:4">
      <c r="A7" s="238" t="s">
        <v>117</v>
      </c>
      <c r="B7" s="235" t="s">
        <v>37</v>
      </c>
      <c r="C7" s="236">
        <f>'[4]1、B47001_2022年2月'!$Z$12</f>
        <v>999.3</v>
      </c>
      <c r="D7" s="237">
        <f>'[4]1、B47001_2022年2月'!$AB$12</f>
        <v>15.89</v>
      </c>
    </row>
    <row r="8" ht="24.05" customHeight="true" spans="1:4">
      <c r="A8" s="238" t="s">
        <v>118</v>
      </c>
      <c r="B8" s="235" t="s">
        <v>37</v>
      </c>
      <c r="C8" s="236">
        <f>'[4]1、B47001_2022年2月'!$AF$12</f>
        <v>862.63</v>
      </c>
      <c r="D8" s="237">
        <f>'[4]1、B47001_2022年2月'!$AH$12</f>
        <v>24.77</v>
      </c>
    </row>
    <row r="9" ht="24.05" customHeight="true" spans="1:4">
      <c r="A9" s="238" t="s">
        <v>119</v>
      </c>
      <c r="B9" s="235" t="s">
        <v>37</v>
      </c>
      <c r="C9" s="236">
        <f>'[4]1、B47001_2022年2月'!$AI$12</f>
        <v>707.83</v>
      </c>
      <c r="D9" s="237">
        <f>'[4]1、B47001_2022年2月'!$AK$12</f>
        <v>25.82</v>
      </c>
    </row>
    <row r="10" ht="24.05" customHeight="true" spans="1:4">
      <c r="A10" s="238" t="s">
        <v>120</v>
      </c>
      <c r="B10" s="235" t="s">
        <v>37</v>
      </c>
      <c r="C10" s="236">
        <f>'[4]1、B47001_2022年2月'!$AL$12</f>
        <v>30.44</v>
      </c>
      <c r="D10" s="237">
        <f>'[4]1、B47001_2022年2月'!$AN$12</f>
        <v>20.75</v>
      </c>
    </row>
    <row r="11" ht="24.05" customHeight="true" spans="1:4">
      <c r="A11" s="238" t="s">
        <v>121</v>
      </c>
      <c r="B11" s="235" t="s">
        <v>37</v>
      </c>
      <c r="C11" s="236">
        <f>'[4]1、B47001_2022年2月'!$AO$12</f>
        <v>22.38</v>
      </c>
      <c r="D11" s="237">
        <f>'[4]1、B47001_2022年2月'!$AQ$12</f>
        <v>13.6</v>
      </c>
    </row>
    <row r="12" ht="24.05" customHeight="true" spans="1:4">
      <c r="A12" s="238" t="s">
        <v>122</v>
      </c>
      <c r="B12" s="235" t="s">
        <v>37</v>
      </c>
      <c r="C12" s="236">
        <f>'[4]1、B47001_2022年2月'!$AR$12</f>
        <v>33.73</v>
      </c>
      <c r="D12" s="237">
        <f>'[4]1、B47001_2022年2月'!$AT$12</f>
        <v>10.05</v>
      </c>
    </row>
    <row r="13" ht="24.05" customHeight="true" spans="1:4">
      <c r="A13" s="238" t="s">
        <v>123</v>
      </c>
      <c r="B13" s="235" t="s">
        <v>37</v>
      </c>
      <c r="C13" s="236">
        <f>'[4]1、B47001_2022年2月'!$AX$12</f>
        <v>10.6</v>
      </c>
      <c r="D13" s="237">
        <f>'[4]1、B47001_2022年2月'!$AZ$12</f>
        <v>28.02</v>
      </c>
    </row>
    <row r="14" ht="24.05" customHeight="true" spans="1:4">
      <c r="A14" s="238" t="s">
        <v>124</v>
      </c>
      <c r="B14" s="235" t="s">
        <v>37</v>
      </c>
      <c r="C14" s="236">
        <f>'[4]1、B47001_2022年2月'!$CE$12</f>
        <v>43.37</v>
      </c>
      <c r="D14" s="237">
        <f>'[4]1、B47001_2022年2月'!$CG$12</f>
        <v>35.87</v>
      </c>
    </row>
    <row r="15" ht="24.05" customHeight="true" spans="1:4">
      <c r="A15" s="238" t="s">
        <v>125</v>
      </c>
      <c r="B15" s="235" t="s">
        <v>37</v>
      </c>
      <c r="C15" s="236">
        <f>'[4]1、B47001_2022年2月'!$CK$12</f>
        <v>17.59</v>
      </c>
      <c r="D15" s="237">
        <f>'[4]1、B47001_2022年2月'!$CM$12</f>
        <v>102.88</v>
      </c>
    </row>
    <row r="16" ht="24.05" customHeight="true" spans="1:4">
      <c r="A16" s="238" t="s">
        <v>126</v>
      </c>
      <c r="B16" s="235" t="s">
        <v>37</v>
      </c>
      <c r="C16" s="236">
        <f>'[4]1、B47001_2022年2月'!$CH$12</f>
        <v>4.03</v>
      </c>
      <c r="D16" s="237">
        <f>'[4]1、B47001_2022年2月'!$CJ$12</f>
        <v>175.33</v>
      </c>
    </row>
    <row r="17" ht="24.05" customHeight="true" spans="1:4">
      <c r="A17" s="239" t="s">
        <v>127</v>
      </c>
      <c r="B17" s="240" t="s">
        <v>26</v>
      </c>
      <c r="C17" s="241">
        <f>'[4]1、B47001_2022年2月'!$CQ$12</f>
        <v>24.63</v>
      </c>
      <c r="D17" s="242">
        <f>'[4]1、B47001_2022年2月'!$CS$12</f>
        <v>-0.32</v>
      </c>
    </row>
    <row r="18" ht="18" spans="1:3">
      <c r="A18" s="84" t="s">
        <v>128</v>
      </c>
      <c r="B18" s="202"/>
      <c r="C18" s="202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I10" sqref="I10"/>
    </sheetView>
  </sheetViews>
  <sheetFormatPr defaultColWidth="7.875" defaultRowHeight="15.75" outlineLevelCol="5"/>
  <cols>
    <col min="1" max="1" width="35.55" style="41" customWidth="true"/>
    <col min="2" max="2" width="21.55" style="41" customWidth="true"/>
    <col min="3" max="3" width="17.325" style="41" customWidth="true"/>
    <col min="4" max="4" width="9.76666666666667" style="41"/>
    <col min="5" max="16384" width="7.875" style="41"/>
  </cols>
  <sheetData>
    <row r="1" ht="25.55" customHeight="true" spans="1:4">
      <c r="A1" s="206" t="s">
        <v>129</v>
      </c>
      <c r="B1" s="206"/>
      <c r="C1" s="206"/>
      <c r="D1" s="206"/>
    </row>
    <row r="2" spans="1:4">
      <c r="A2" s="207"/>
      <c r="B2" s="207"/>
      <c r="C2" s="208"/>
      <c r="D2" s="207"/>
    </row>
    <row r="3" s="180" customFormat="true" ht="43.85" customHeight="true" spans="1:4">
      <c r="A3" s="209" t="s">
        <v>130</v>
      </c>
      <c r="B3" s="189" t="s">
        <v>131</v>
      </c>
      <c r="C3" s="210" t="s">
        <v>132</v>
      </c>
      <c r="D3" s="192"/>
    </row>
    <row r="4" s="205" customFormat="true" ht="43.7" customHeight="true" spans="1:5">
      <c r="A4" s="211" t="s">
        <v>133</v>
      </c>
      <c r="B4" s="212"/>
      <c r="C4" s="213"/>
      <c r="D4" s="214"/>
      <c r="E4" s="221"/>
    </row>
    <row r="5" s="180" customFormat="true" ht="38" customHeight="true" spans="1:6">
      <c r="A5" s="215" t="s">
        <v>134</v>
      </c>
      <c r="B5" s="216"/>
      <c r="C5" s="217"/>
      <c r="D5" s="214"/>
      <c r="E5" s="221"/>
      <c r="F5" s="205"/>
    </row>
    <row r="6" s="180" customFormat="true" ht="27.85" customHeight="true" spans="1:6">
      <c r="A6" s="215" t="s">
        <v>135</v>
      </c>
      <c r="B6" s="216"/>
      <c r="C6" s="217"/>
      <c r="D6" s="214"/>
      <c r="E6" s="221"/>
      <c r="F6" s="205"/>
    </row>
    <row r="7" s="180" customFormat="true" ht="27.85" customHeight="true" spans="1:6">
      <c r="A7" s="215" t="s">
        <v>136</v>
      </c>
      <c r="B7" s="216"/>
      <c r="C7" s="217"/>
      <c r="D7" s="214"/>
      <c r="E7" s="221"/>
      <c r="F7" s="205"/>
    </row>
    <row r="8" s="180" customFormat="true" ht="27.85" customHeight="true" spans="1:6">
      <c r="A8" s="215" t="s">
        <v>137</v>
      </c>
      <c r="B8" s="216"/>
      <c r="C8" s="217"/>
      <c r="D8" s="214"/>
      <c r="E8" s="221"/>
      <c r="F8" s="205"/>
    </row>
    <row r="9" s="180" customFormat="true" ht="27.85" customHeight="true" spans="1:6">
      <c r="A9" s="215" t="s">
        <v>138</v>
      </c>
      <c r="B9" s="216"/>
      <c r="C9" s="217"/>
      <c r="D9" s="214"/>
      <c r="E9" s="221"/>
      <c r="F9" s="205"/>
    </row>
    <row r="10" s="180" customFormat="true" ht="27.85" customHeight="true" spans="1:6">
      <c r="A10" s="215" t="s">
        <v>139</v>
      </c>
      <c r="B10" s="216"/>
      <c r="C10" s="217"/>
      <c r="D10" s="214"/>
      <c r="E10" s="221"/>
      <c r="F10" s="205"/>
    </row>
    <row r="11" s="180" customFormat="true" ht="27.85" customHeight="true" spans="1:6">
      <c r="A11" s="215" t="s">
        <v>140</v>
      </c>
      <c r="B11" s="216"/>
      <c r="C11" s="217"/>
      <c r="D11" s="214"/>
      <c r="E11" s="221"/>
      <c r="F11" s="205"/>
    </row>
    <row r="12" s="180" customFormat="true" ht="27.85" customHeight="true" spans="1:6">
      <c r="A12" s="215" t="s">
        <v>141</v>
      </c>
      <c r="B12" s="216"/>
      <c r="C12" s="217"/>
      <c r="D12" s="214"/>
      <c r="E12" s="221"/>
      <c r="F12" s="205"/>
    </row>
    <row r="13" s="180" customFormat="true" ht="27.85" customHeight="true" spans="1:6">
      <c r="A13" s="215" t="s">
        <v>142</v>
      </c>
      <c r="B13" s="216"/>
      <c r="C13" s="217"/>
      <c r="D13" s="214"/>
      <c r="E13" s="221"/>
      <c r="F13" s="205"/>
    </row>
    <row r="14" s="180" customFormat="true" ht="27.85" customHeight="true" spans="1:6">
      <c r="A14" s="215" t="s">
        <v>143</v>
      </c>
      <c r="B14" s="216"/>
      <c r="C14" s="217"/>
      <c r="D14" s="214"/>
      <c r="E14" s="221"/>
      <c r="F14" s="205"/>
    </row>
    <row r="15" s="180" customFormat="true" ht="27.85" customHeight="true" spans="1:6">
      <c r="A15" s="215" t="s">
        <v>144</v>
      </c>
      <c r="B15" s="216"/>
      <c r="C15" s="217"/>
      <c r="D15" s="214"/>
      <c r="E15" s="221"/>
      <c r="F15" s="205"/>
    </row>
    <row r="16" s="180" customFormat="true" ht="35.35" customHeight="true" spans="1:6">
      <c r="A16" s="215" t="s">
        <v>145</v>
      </c>
      <c r="B16" s="216"/>
      <c r="C16" s="217"/>
      <c r="D16" s="214"/>
      <c r="E16" s="221"/>
      <c r="F16" s="205"/>
    </row>
    <row r="17" s="180" customFormat="true" ht="27.85" customHeight="true" spans="1:6">
      <c r="A17" s="215" t="s">
        <v>146</v>
      </c>
      <c r="B17" s="216"/>
      <c r="C17" s="217"/>
      <c r="D17" s="214"/>
      <c r="E17" s="221"/>
      <c r="F17" s="205"/>
    </row>
    <row r="18" s="180" customFormat="true" ht="27.85" customHeight="true" spans="1:6">
      <c r="A18" s="218" t="s">
        <v>147</v>
      </c>
      <c r="B18" s="219"/>
      <c r="C18" s="220"/>
      <c r="D18" s="214"/>
      <c r="E18" s="221"/>
      <c r="F18" s="205"/>
    </row>
  </sheetData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22"/>
  <sheetViews>
    <sheetView workbookViewId="0">
      <selection activeCell="F12" sqref="F12"/>
    </sheetView>
  </sheetViews>
  <sheetFormatPr defaultColWidth="8" defaultRowHeight="15.75" outlineLevelCol="3"/>
  <cols>
    <col min="1" max="1" width="36" customWidth="true"/>
    <col min="2" max="2" width="13.2083333333333" customWidth="true"/>
    <col min="3" max="3" width="17.5" customWidth="true"/>
    <col min="4" max="4" width="12.6583333333333" customWidth="true"/>
  </cols>
  <sheetData>
    <row r="1" ht="25.5" spans="1:4">
      <c r="A1" s="55" t="s">
        <v>148</v>
      </c>
      <c r="B1" s="55"/>
      <c r="C1" s="55"/>
      <c r="D1" s="55"/>
    </row>
    <row r="2" spans="1:4">
      <c r="A2" s="41"/>
      <c r="B2" s="41"/>
      <c r="C2" s="41"/>
      <c r="D2" s="188"/>
    </row>
    <row r="3" ht="32.25" customHeight="true" spans="1:4">
      <c r="A3" s="78" t="s">
        <v>149</v>
      </c>
      <c r="B3" s="166" t="s">
        <v>111</v>
      </c>
      <c r="C3" s="27" t="s">
        <v>34</v>
      </c>
      <c r="D3" s="189" t="s">
        <v>35</v>
      </c>
    </row>
    <row r="4" ht="32.25" customHeight="true" spans="1:4">
      <c r="A4" s="61" t="s">
        <v>150</v>
      </c>
      <c r="B4" s="190"/>
      <c r="C4" s="191"/>
      <c r="D4" s="192"/>
    </row>
    <row r="5" ht="29.3" customHeight="true" spans="1:4">
      <c r="A5" s="61" t="s">
        <v>151</v>
      </c>
      <c r="B5" s="190" t="s">
        <v>26</v>
      </c>
      <c r="C5" s="193">
        <v>361.4</v>
      </c>
      <c r="D5" s="194">
        <v>-34.2</v>
      </c>
    </row>
    <row r="6" ht="29.3" customHeight="true" spans="1:4">
      <c r="A6" s="64" t="s">
        <v>152</v>
      </c>
      <c r="B6" s="195" t="s">
        <v>26</v>
      </c>
      <c r="C6" s="193">
        <v>361.4</v>
      </c>
      <c r="D6" s="194">
        <v>-34.2</v>
      </c>
    </row>
    <row r="7" ht="29.3" customHeight="true" spans="1:4">
      <c r="A7" s="64" t="s">
        <v>153</v>
      </c>
      <c r="B7" s="195" t="s">
        <v>26</v>
      </c>
      <c r="C7" s="193">
        <v>0</v>
      </c>
      <c r="D7" s="194" t="s">
        <v>154</v>
      </c>
    </row>
    <row r="8" ht="29.3" customHeight="true" spans="1:4">
      <c r="A8" s="80" t="s">
        <v>155</v>
      </c>
      <c r="B8" s="190" t="s">
        <v>156</v>
      </c>
      <c r="C8" s="193">
        <v>33240.7</v>
      </c>
      <c r="D8" s="194">
        <v>-6.8</v>
      </c>
    </row>
    <row r="9" ht="29.3" customHeight="true" spans="1:4">
      <c r="A9" s="64" t="s">
        <v>157</v>
      </c>
      <c r="B9" s="195" t="s">
        <v>156</v>
      </c>
      <c r="C9" s="193">
        <v>33240.7</v>
      </c>
      <c r="D9" s="194">
        <v>-6.8</v>
      </c>
    </row>
    <row r="10" ht="29.3" customHeight="true" spans="1:4">
      <c r="A10" s="64" t="s">
        <v>158</v>
      </c>
      <c r="B10" s="195" t="s">
        <v>156</v>
      </c>
      <c r="C10" s="193">
        <v>0</v>
      </c>
      <c r="D10" s="194" t="s">
        <v>154</v>
      </c>
    </row>
    <row r="11" ht="29.3" customHeight="true" spans="1:4">
      <c r="A11" s="61" t="s">
        <v>159</v>
      </c>
      <c r="B11" s="190" t="s">
        <v>160</v>
      </c>
      <c r="C11" s="193">
        <v>7561.4</v>
      </c>
      <c r="D11" s="194">
        <v>2.46179961381962</v>
      </c>
    </row>
    <row r="12" ht="29.3" customHeight="true" spans="1:4">
      <c r="A12" s="64" t="s">
        <v>161</v>
      </c>
      <c r="B12" s="195" t="s">
        <v>160</v>
      </c>
      <c r="C12" s="193">
        <v>4102.1</v>
      </c>
      <c r="D12" s="194">
        <v>3.2</v>
      </c>
    </row>
    <row r="13" ht="29.3" customHeight="true" spans="1:4">
      <c r="A13" s="64" t="s">
        <v>162</v>
      </c>
      <c r="B13" s="195" t="s">
        <v>160</v>
      </c>
      <c r="C13" s="193">
        <v>3459.3</v>
      </c>
      <c r="D13" s="194">
        <v>1.6</v>
      </c>
    </row>
    <row r="14" ht="29.3" customHeight="true" spans="1:4">
      <c r="A14" s="80" t="s">
        <v>163</v>
      </c>
      <c r="B14" s="190" t="s">
        <v>164</v>
      </c>
      <c r="C14" s="193">
        <v>615019.2</v>
      </c>
      <c r="D14" s="194">
        <v>0.55594346534573</v>
      </c>
    </row>
    <row r="15" ht="29.3" customHeight="true" spans="1:4">
      <c r="A15" s="64" t="s">
        <v>165</v>
      </c>
      <c r="B15" s="195" t="s">
        <v>164</v>
      </c>
      <c r="C15" s="193">
        <v>334978.1</v>
      </c>
      <c r="D15" s="194">
        <v>-1.4</v>
      </c>
    </row>
    <row r="16" ht="29.3" customHeight="true" spans="1:4">
      <c r="A16" s="64" t="s">
        <v>166</v>
      </c>
      <c r="B16" s="195" t="s">
        <v>164</v>
      </c>
      <c r="C16" s="193">
        <v>280041.1</v>
      </c>
      <c r="D16" s="194">
        <v>3</v>
      </c>
    </row>
    <row r="17" ht="29.3" customHeight="true" spans="1:4">
      <c r="A17" s="80" t="s">
        <v>167</v>
      </c>
      <c r="B17" s="190" t="s">
        <v>160</v>
      </c>
      <c r="C17" s="193">
        <v>4565.3</v>
      </c>
      <c r="D17" s="194">
        <v>7.1</v>
      </c>
    </row>
    <row r="18" ht="29.3" customHeight="true" spans="1:4">
      <c r="A18" s="96" t="s">
        <v>168</v>
      </c>
      <c r="B18" s="196" t="s">
        <v>169</v>
      </c>
      <c r="C18" s="197">
        <v>306000</v>
      </c>
      <c r="D18" s="194">
        <v>7.5</v>
      </c>
    </row>
    <row r="19" ht="29.3" customHeight="true" spans="1:4">
      <c r="A19" s="198" t="s">
        <v>170</v>
      </c>
      <c r="B19" s="199"/>
      <c r="C19" s="200"/>
      <c r="D19" s="201"/>
    </row>
    <row r="20" ht="29.3" customHeight="true" spans="1:4">
      <c r="A20" s="202" t="s">
        <v>171</v>
      </c>
      <c r="B20" s="195" t="s">
        <v>37</v>
      </c>
      <c r="C20" s="200">
        <f>[6]sheet1!$C$7</f>
        <v>6.1051157649</v>
      </c>
      <c r="D20" s="201">
        <f>[6]sheet1!$E$7</f>
        <v>10.7533756344593</v>
      </c>
    </row>
    <row r="21" s="72" customFormat="true" ht="29.3" customHeight="true" spans="1:4">
      <c r="A21" s="202" t="s">
        <v>172</v>
      </c>
      <c r="B21" s="195" t="s">
        <v>173</v>
      </c>
      <c r="C21" s="203">
        <f>[6]sheet1!$C$15</f>
        <v>3375.3542</v>
      </c>
      <c r="D21" s="201">
        <f>[6]sheet1!$E$15</f>
        <v>32.4304343344821</v>
      </c>
    </row>
    <row r="22" spans="1:4">
      <c r="A22" s="204" t="s">
        <v>174</v>
      </c>
      <c r="B22" s="204"/>
      <c r="C22" s="204"/>
      <c r="D22" s="204"/>
    </row>
  </sheetData>
  <mergeCells count="2">
    <mergeCell ref="A1:D1"/>
    <mergeCell ref="A22:D22"/>
  </mergeCells>
  <pageMargins left="0.7" right="0.7" top="0.75" bottom="0.75" header="0.3" footer="0.3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39"/>
  <sheetViews>
    <sheetView workbookViewId="0">
      <selection activeCell="B19" sqref="B19"/>
    </sheetView>
  </sheetViews>
  <sheetFormatPr defaultColWidth="8" defaultRowHeight="15.75" outlineLevelCol="4"/>
  <cols>
    <col min="1" max="1" width="37.7666666666667" customWidth="true"/>
    <col min="2" max="2" width="15.6583333333333" customWidth="true"/>
    <col min="3" max="3" width="13" customWidth="true"/>
    <col min="4" max="4" width="6" style="54"/>
  </cols>
  <sheetData>
    <row r="1" ht="25.5" spans="1:4">
      <c r="A1" s="55" t="s">
        <v>44</v>
      </c>
      <c r="B1" s="55"/>
      <c r="C1" s="105"/>
      <c r="D1" s="105"/>
    </row>
    <row r="2" spans="1:2">
      <c r="A2" s="41"/>
      <c r="B2" s="41"/>
    </row>
    <row r="3" ht="18" spans="1:2">
      <c r="A3" s="76"/>
      <c r="B3" s="77"/>
    </row>
    <row r="4" ht="24.75" customHeight="true" spans="1:4">
      <c r="A4" s="165" t="s">
        <v>149</v>
      </c>
      <c r="B4" s="28" t="s">
        <v>35</v>
      </c>
      <c r="C4" s="41"/>
      <c r="D4" s="41"/>
    </row>
    <row r="5" s="53" customFormat="true" ht="23.25" customHeight="true" spans="1:4">
      <c r="A5" s="178" t="s">
        <v>175</v>
      </c>
      <c r="B5" s="179">
        <f>'[7]1'!$E6</f>
        <v>-3.4</v>
      </c>
      <c r="C5" s="180"/>
      <c r="D5" s="180"/>
    </row>
    <row r="6" s="53" customFormat="true" ht="23.25" customHeight="true" spans="1:4">
      <c r="A6" s="181" t="s">
        <v>176</v>
      </c>
      <c r="B6" s="179" t="str">
        <f>'[7]1'!$E7</f>
        <v>  </v>
      </c>
      <c r="C6" s="180"/>
      <c r="D6" s="180"/>
    </row>
    <row r="7" s="53" customFormat="true" ht="23.25" customHeight="true" spans="1:4">
      <c r="A7" s="181" t="s">
        <v>177</v>
      </c>
      <c r="B7" s="179">
        <f>'[7]1'!$E8</f>
        <v>10.4</v>
      </c>
      <c r="C7" s="180"/>
      <c r="D7" s="180"/>
    </row>
    <row r="8" s="53" customFormat="true" ht="23.25" customHeight="true" spans="1:4">
      <c r="A8" s="181" t="s">
        <v>178</v>
      </c>
      <c r="B8" s="179">
        <f>'[7]1'!$E9</f>
        <v>-6.3</v>
      </c>
      <c r="C8" s="180"/>
      <c r="D8" s="180"/>
    </row>
    <row r="9" s="53" customFormat="true" ht="23.25" customHeight="true" spans="1:4">
      <c r="A9" s="181" t="s">
        <v>179</v>
      </c>
      <c r="B9" s="179">
        <f>'[7]1'!$E10</f>
        <v>0.1</v>
      </c>
      <c r="C9" s="180"/>
      <c r="D9" s="180"/>
    </row>
    <row r="10" s="53" customFormat="true" ht="23.25" customHeight="true" spans="1:4">
      <c r="A10" s="181" t="s">
        <v>180</v>
      </c>
      <c r="B10" s="179" t="str">
        <f>'[7]1'!$E11</f>
        <v>  </v>
      </c>
      <c r="C10" s="180"/>
      <c r="D10" s="180"/>
    </row>
    <row r="11" s="53" customFormat="true" ht="23.25" customHeight="true" spans="1:4">
      <c r="A11" s="181" t="s">
        <v>181</v>
      </c>
      <c r="B11" s="179">
        <f>'[7]1'!$E12</f>
        <v>20.6</v>
      </c>
      <c r="C11" s="180"/>
      <c r="D11" s="180"/>
    </row>
    <row r="12" s="53" customFormat="true" ht="23.25" customHeight="true" spans="1:4">
      <c r="A12" s="181" t="s">
        <v>182</v>
      </c>
      <c r="B12" s="179">
        <f>'[7]1'!$E13</f>
        <v>-4.1</v>
      </c>
      <c r="C12" s="180"/>
      <c r="D12" s="180"/>
    </row>
    <row r="13" s="53" customFormat="true" ht="23.25" customHeight="true" spans="1:4">
      <c r="A13" s="181" t="s">
        <v>183</v>
      </c>
      <c r="B13" s="179" t="str">
        <f>'[7]1'!$E14</f>
        <v>  </v>
      </c>
      <c r="C13" s="180"/>
      <c r="D13" s="180"/>
    </row>
    <row r="14" s="53" customFormat="true" ht="23.25" customHeight="true" spans="1:4">
      <c r="A14" s="181" t="s">
        <v>184</v>
      </c>
      <c r="B14" s="179">
        <f>'[7]1'!$E15</f>
        <v>70.4</v>
      </c>
      <c r="C14" s="180"/>
      <c r="D14" s="180"/>
    </row>
    <row r="15" s="53" customFormat="true" ht="23.25" customHeight="true" spans="1:4">
      <c r="A15" s="181" t="s">
        <v>185</v>
      </c>
      <c r="B15" s="179">
        <f>'[7]1'!$E16</f>
        <v>0.1</v>
      </c>
      <c r="C15" s="180"/>
      <c r="D15" s="180"/>
    </row>
    <row r="16" s="53" customFormat="true" ht="23.25" customHeight="true" spans="1:4">
      <c r="A16" s="181" t="s">
        <v>186</v>
      </c>
      <c r="B16" s="179">
        <f>'[7]1'!$E17</f>
        <v>-9.2</v>
      </c>
      <c r="C16" s="180"/>
      <c r="D16" s="180"/>
    </row>
    <row r="17" s="53" customFormat="true" ht="23.25" customHeight="true" spans="1:4">
      <c r="A17" s="181" t="s">
        <v>187</v>
      </c>
      <c r="B17" s="179" t="str">
        <f>'[7]1'!$E18</f>
        <v>  </v>
      </c>
      <c r="C17" s="180"/>
      <c r="D17" s="180"/>
    </row>
    <row r="18" s="53" customFormat="true" ht="22.6" customHeight="true" spans="1:4">
      <c r="A18" s="181" t="s">
        <v>188</v>
      </c>
      <c r="B18" s="179">
        <f>'[7]1'!$E19</f>
        <v>46.8</v>
      </c>
      <c r="C18" s="41"/>
      <c r="D18" s="119"/>
    </row>
    <row r="19" ht="22.6" customHeight="true" spans="1:5">
      <c r="A19" s="181" t="s">
        <v>189</v>
      </c>
      <c r="B19" s="179">
        <f>'[7]1'!$E20</f>
        <v>-0.1</v>
      </c>
      <c r="C19" s="41"/>
      <c r="D19" s="119"/>
      <c r="E19" s="53"/>
    </row>
    <row r="20" ht="22.6" customHeight="true" spans="1:5">
      <c r="A20" s="181" t="s">
        <v>190</v>
      </c>
      <c r="B20" s="179">
        <f>'[7]2'!$E6</f>
        <v>-92.8</v>
      </c>
      <c r="C20" s="41"/>
      <c r="D20" s="119"/>
      <c r="E20" s="53"/>
    </row>
    <row r="21" ht="22.6" customHeight="true" spans="1:5">
      <c r="A21" s="181" t="s">
        <v>191</v>
      </c>
      <c r="B21" s="179">
        <f>'[7]2'!$E7</f>
        <v>-22.9</v>
      </c>
      <c r="C21" s="41"/>
      <c r="D21" s="119"/>
      <c r="E21" s="53"/>
    </row>
    <row r="22" ht="22.6" customHeight="true" spans="1:5">
      <c r="A22" s="181" t="s">
        <v>192</v>
      </c>
      <c r="B22" s="179">
        <f>'[7]2'!$E8</f>
        <v>-3.8</v>
      </c>
      <c r="C22" s="41"/>
      <c r="D22" s="119"/>
      <c r="E22" s="53"/>
    </row>
    <row r="23" s="42" customFormat="true" ht="22.6" customHeight="true" spans="1:5">
      <c r="A23" s="181" t="s">
        <v>193</v>
      </c>
      <c r="B23" s="179">
        <f>'[7]2'!$E11</f>
        <v>1.1</v>
      </c>
      <c r="C23" s="41"/>
      <c r="D23" s="119"/>
      <c r="E23" s="53"/>
    </row>
    <row r="24" s="42" customFormat="true" ht="22.6" customHeight="true" spans="1:5">
      <c r="A24" s="181" t="s">
        <v>194</v>
      </c>
      <c r="B24" s="179">
        <f>'[7]2'!$E12</f>
        <v>-36</v>
      </c>
      <c r="C24" s="41"/>
      <c r="D24" s="119"/>
      <c r="E24" s="53"/>
    </row>
    <row r="25" s="42" customFormat="true" ht="22.6" customHeight="true" spans="1:5">
      <c r="A25" s="181" t="s">
        <v>195</v>
      </c>
      <c r="B25" s="179">
        <f>'[7]2'!$E13</f>
        <v>-7.9</v>
      </c>
      <c r="C25" s="41"/>
      <c r="D25" s="119"/>
      <c r="E25" s="53"/>
    </row>
    <row r="26" ht="22.6" customHeight="true" spans="1:5">
      <c r="A26" s="181" t="s">
        <v>196</v>
      </c>
      <c r="B26" s="179">
        <f>'[7]2'!$E14</f>
        <v>4.6</v>
      </c>
      <c r="C26" s="41"/>
      <c r="D26" s="119"/>
      <c r="E26" s="53"/>
    </row>
    <row r="27" ht="23.25" spans="1:5">
      <c r="A27" s="181" t="s">
        <v>197</v>
      </c>
      <c r="B27" s="179" t="str">
        <f>'[7]2'!$E15</f>
        <v>  </v>
      </c>
      <c r="C27" s="41"/>
      <c r="D27" s="119"/>
      <c r="E27" s="53"/>
    </row>
    <row r="28" ht="23.25" spans="1:5">
      <c r="A28" s="181" t="s">
        <v>198</v>
      </c>
      <c r="B28" s="179">
        <f>'[7]2'!$E16</f>
        <v>0.1</v>
      </c>
      <c r="C28" s="41"/>
      <c r="D28" s="119"/>
      <c r="E28" s="53"/>
    </row>
    <row r="29" ht="23.25" spans="1:5">
      <c r="A29" s="181" t="s">
        <v>199</v>
      </c>
      <c r="B29" s="179">
        <f>'[7]2'!$E17</f>
        <v>-37.2</v>
      </c>
      <c r="C29" s="41"/>
      <c r="D29" s="119"/>
      <c r="E29" s="53"/>
    </row>
    <row r="30" ht="23.25" spans="1:5">
      <c r="A30" s="181" t="s">
        <v>200</v>
      </c>
      <c r="B30" s="179">
        <f>'[7]2'!$E18</f>
        <v>113.2</v>
      </c>
      <c r="C30" s="41"/>
      <c r="D30" s="119"/>
      <c r="E30" s="53"/>
    </row>
    <row r="31" ht="23.25" spans="1:5">
      <c r="A31" s="182" t="s">
        <v>201</v>
      </c>
      <c r="B31" s="179">
        <f>'[7]2'!$E19</f>
        <v>3.2</v>
      </c>
      <c r="C31" s="41"/>
      <c r="D31" s="119"/>
      <c r="E31" s="180"/>
    </row>
    <row r="32" ht="23.25" spans="1:5">
      <c r="A32" s="182" t="s">
        <v>202</v>
      </c>
      <c r="B32" s="179"/>
      <c r="C32" s="183"/>
      <c r="D32" s="119"/>
      <c r="E32" s="41"/>
    </row>
    <row r="33" ht="23.25" spans="1:5">
      <c r="A33" s="182" t="s">
        <v>203</v>
      </c>
      <c r="B33" s="179">
        <f>[12]投资!$D$6</f>
        <v>-44.329741907727</v>
      </c>
      <c r="C33" s="183"/>
      <c r="D33" s="119"/>
      <c r="E33" s="41"/>
    </row>
    <row r="34" ht="23.25" spans="1:5">
      <c r="A34" s="182" t="s">
        <v>204</v>
      </c>
      <c r="B34" s="179">
        <f>[12]投资!$D$8</f>
        <v>-1.7950208567392</v>
      </c>
      <c r="C34" s="183"/>
      <c r="D34" s="119"/>
      <c r="E34" s="41"/>
    </row>
    <row r="35" ht="23.25" spans="1:5">
      <c r="A35" s="184" t="s">
        <v>205</v>
      </c>
      <c r="B35" s="185">
        <f>[12]投资!$D$10</f>
        <v>-3.99708354683314</v>
      </c>
      <c r="C35" s="183"/>
      <c r="D35" s="119"/>
      <c r="E35" s="41"/>
    </row>
    <row r="36" ht="18" spans="1:5">
      <c r="A36" s="182"/>
      <c r="B36" s="186" t="s">
        <v>206</v>
      </c>
      <c r="C36" s="186" t="s">
        <v>207</v>
      </c>
      <c r="D36" s="119"/>
      <c r="E36" s="41"/>
    </row>
    <row r="37" ht="23.25" spans="1:5">
      <c r="A37" s="182" t="s">
        <v>208</v>
      </c>
      <c r="B37" s="187">
        <v>188</v>
      </c>
      <c r="C37" s="187">
        <v>236</v>
      </c>
      <c r="D37" s="119"/>
      <c r="E37" s="41"/>
    </row>
    <row r="38" ht="23.25" spans="1:5">
      <c r="A38" s="182" t="s">
        <v>209</v>
      </c>
      <c r="B38" s="187">
        <v>636</v>
      </c>
      <c r="C38" s="187">
        <v>689</v>
      </c>
      <c r="D38" s="119"/>
      <c r="E38" s="41"/>
    </row>
    <row r="39" ht="23.25" spans="1:5">
      <c r="A39" s="184" t="s">
        <v>210</v>
      </c>
      <c r="B39" s="187">
        <v>523</v>
      </c>
      <c r="C39" s="187">
        <v>598</v>
      </c>
      <c r="D39" s="119"/>
      <c r="E39" s="41"/>
    </row>
  </sheetData>
  <mergeCells count="1">
    <mergeCell ref="A1:B1"/>
  </mergeCells>
  <printOptions horizontalCentered="true"/>
  <pageMargins left="0.67" right="0.75" top="0.87" bottom="0.98" header="0.51" footer="0.5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岳阳市统计局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发展目标</vt:lpstr>
      <vt:lpstr>主要经济指标</vt:lpstr>
      <vt:lpstr>规模工业生产主要分类</vt:lpstr>
      <vt:lpstr>主要产业</vt:lpstr>
      <vt:lpstr>分县市区园区工业</vt:lpstr>
      <vt:lpstr>规模以上工业经济效益</vt:lpstr>
      <vt:lpstr>用电量</vt:lpstr>
      <vt:lpstr>交通运输邮电</vt:lpstr>
      <vt:lpstr>固定资产投资</vt:lpstr>
      <vt:lpstr>固定资产投资2</vt:lpstr>
      <vt:lpstr>商品房建设与销售</vt:lpstr>
      <vt:lpstr>国内贸易、旅游</vt:lpstr>
      <vt:lpstr>热点商品</vt:lpstr>
      <vt:lpstr>规上服务业营业收入</vt:lpstr>
      <vt:lpstr>财政金融</vt:lpstr>
      <vt:lpstr>人民生活和物价</vt:lpstr>
      <vt:lpstr>调查单位</vt:lpstr>
      <vt:lpstr>县市2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xjkp</cp:lastModifiedBy>
  <cp:revision>1</cp:revision>
  <dcterms:created xsi:type="dcterms:W3CDTF">2003-02-02T18:46:00Z</dcterms:created>
  <cp:lastPrinted>2020-05-16T11:05:00Z</cp:lastPrinted>
  <dcterms:modified xsi:type="dcterms:W3CDTF">2023-05-31T15:36:25Z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E841301E592044249BCC76E06BC9592A</vt:lpwstr>
  </property>
</Properties>
</file>