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20" windowHeight="7855" tabRatio="940" activeTab="0"/>
  </bookViews>
  <sheets>
    <sheet name="发展目标" sheetId="1" r:id="rId1"/>
    <sheet name="主要经济指标" sheetId="2" r:id="rId2"/>
    <sheet name="规模工业生产主要分类" sheetId="3" r:id="rId3"/>
    <sheet name="主要产业" sheetId="4" r:id="rId4"/>
    <sheet name="分县市区园区工业" sheetId="5" r:id="rId5"/>
    <sheet name="用电量" sheetId="6" r:id="rId6"/>
    <sheet name="固定资产投资" sheetId="7" r:id="rId7"/>
    <sheet name="商品房建设与销售" sheetId="8" r:id="rId8"/>
    <sheet name="国内贸易、旅游" sheetId="9" r:id="rId9"/>
    <sheet name="热点商品" sheetId="10" r:id="rId10"/>
    <sheet name="对外贸易" sheetId="11" r:id="rId11"/>
    <sheet name="财政金融" sheetId="12" r:id="rId12"/>
    <sheet name="调查单位" sheetId="13" r:id="rId13"/>
    <sheet name="人民生活和物价1" sheetId="14" r:id="rId14"/>
    <sheet name="县市2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/>
  <calcPr fullCalcOnLoad="1"/>
</workbook>
</file>

<file path=xl/sharedStrings.xml><?xml version="1.0" encoding="utf-8"?>
<sst xmlns="http://schemas.openxmlformats.org/spreadsheetml/2006/main" count="453" uniqueCount="317">
  <si>
    <r>
      <rPr>
        <sz val="12"/>
        <rFont val="宋体"/>
        <family val="0"/>
      </rPr>
      <t>指标名称</t>
    </r>
  </si>
  <si>
    <r>
      <rPr>
        <sz val="12"/>
        <rFont val="宋体"/>
        <family val="0"/>
      </rPr>
      <t>单位</t>
    </r>
  </si>
  <si>
    <r>
      <rPr>
        <sz val="12"/>
        <rFont val="宋体"/>
        <family val="0"/>
      </rPr>
      <t>湖南省</t>
    </r>
  </si>
  <si>
    <r>
      <rPr>
        <sz val="12"/>
        <rFont val="宋体"/>
        <family val="0"/>
      </rPr>
      <t>岳阳市</t>
    </r>
  </si>
  <si>
    <t>GDP</t>
  </si>
  <si>
    <t>%</t>
  </si>
  <si>
    <r>
      <t>7.5%</t>
    </r>
    <r>
      <rPr>
        <sz val="11"/>
        <rFont val="宋体"/>
        <family val="0"/>
      </rPr>
      <t>左右</t>
    </r>
  </si>
  <si>
    <r>
      <t>7.8%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</si>
  <si>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规模工业增加值</t>
    </r>
  </si>
  <si>
    <r>
      <rPr>
        <sz val="12"/>
        <rFont val="宋体"/>
        <family val="0"/>
      </rPr>
      <t>固定资产投资</t>
    </r>
  </si>
  <si>
    <r>
      <t>10.0%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</si>
  <si>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社会消费品零售总额</t>
    </r>
  </si>
  <si>
    <r>
      <rPr>
        <sz val="12"/>
        <rFont val="宋体"/>
        <family val="0"/>
      </rPr>
      <t>进出口总额</t>
    </r>
  </si>
  <si>
    <r>
      <t>15%</t>
    </r>
    <r>
      <rPr>
        <sz val="11"/>
        <rFont val="宋体"/>
        <family val="0"/>
      </rPr>
      <t>以上</t>
    </r>
  </si>
  <si>
    <r>
      <rPr>
        <sz val="12"/>
        <rFont val="宋体"/>
        <family val="0"/>
      </rPr>
      <t>居民消费价格指数</t>
    </r>
  </si>
  <si>
    <r>
      <t>3.5%</t>
    </r>
    <r>
      <rPr>
        <sz val="11"/>
        <rFont val="宋体"/>
        <family val="0"/>
      </rPr>
      <t>左右</t>
    </r>
  </si>
  <si>
    <r>
      <t>3.5%</t>
    </r>
    <r>
      <rPr>
        <sz val="11"/>
        <rFont val="宋体"/>
        <family val="0"/>
      </rPr>
      <t>以内</t>
    </r>
  </si>
  <si>
    <t>一般公共预算地方收入</t>
  </si>
  <si>
    <r>
      <t>4%</t>
    </r>
    <r>
      <rPr>
        <sz val="11"/>
        <rFont val="宋体"/>
        <family val="0"/>
      </rPr>
      <t>左右</t>
    </r>
  </si>
  <si>
    <r>
      <rPr>
        <sz val="12"/>
        <rFont val="宋体"/>
        <family val="0"/>
      </rPr>
      <t>城乡居民收入</t>
    </r>
  </si>
  <si>
    <t>与经济增长同步</t>
  </si>
  <si>
    <t>城镇调查失业率</t>
  </si>
  <si>
    <r>
      <t>5.5%</t>
    </r>
    <r>
      <rPr>
        <sz val="11"/>
        <rFont val="宋体"/>
        <family val="0"/>
      </rPr>
      <t>左右</t>
    </r>
  </si>
  <si>
    <r>
      <t>5.5%</t>
    </r>
    <r>
      <rPr>
        <sz val="11"/>
        <rFont val="宋体"/>
        <family val="0"/>
      </rPr>
      <t>以内</t>
    </r>
  </si>
  <si>
    <r>
      <rPr>
        <sz val="12"/>
        <rFont val="宋体"/>
        <family val="0"/>
      </rPr>
      <t>万元</t>
    </r>
    <r>
      <rPr>
        <sz val="12"/>
        <rFont val="Times New Roman"/>
        <family val="1"/>
      </rPr>
      <t>GDP</t>
    </r>
    <r>
      <rPr>
        <sz val="12"/>
        <rFont val="宋体"/>
        <family val="0"/>
      </rPr>
      <t>能耗下降率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</si>
  <si>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1%</t>
    </r>
  </si>
  <si>
    <r>
      <rPr>
        <sz val="11"/>
        <rFont val="宋体"/>
        <family val="0"/>
      </rPr>
      <t>下降</t>
    </r>
    <r>
      <rPr>
        <sz val="11"/>
        <rFont val="Times New Roman"/>
        <family val="1"/>
      </rPr>
      <t>3.66%</t>
    </r>
  </si>
  <si>
    <t>主要指标</t>
  </si>
  <si>
    <t>单 位</t>
  </si>
  <si>
    <t>规模以上工业增加值</t>
  </si>
  <si>
    <t>亿元</t>
  </si>
  <si>
    <t>—</t>
  </si>
  <si>
    <r>
      <t>规模以上服务业主营业务收入（1-</t>
    </r>
    <r>
      <rPr>
        <sz val="11"/>
        <rFont val="宋体"/>
        <family val="0"/>
      </rPr>
      <t>3</t>
    </r>
    <r>
      <rPr>
        <sz val="11"/>
        <rFont val="宋体"/>
        <family val="0"/>
      </rPr>
      <t>月）</t>
    </r>
  </si>
  <si>
    <t>固定资产投资</t>
  </si>
  <si>
    <t xml:space="preserve">   工业投资</t>
  </si>
  <si>
    <t xml:space="preserve">  房地产投资</t>
  </si>
  <si>
    <t>商品房销售面积</t>
  </si>
  <si>
    <t>万平方米</t>
  </si>
  <si>
    <t>商品房销售额</t>
  </si>
  <si>
    <t>社会消费品零售总额</t>
  </si>
  <si>
    <t>进出口总额</t>
  </si>
  <si>
    <t xml:space="preserve">  出口总额</t>
  </si>
  <si>
    <t xml:space="preserve">  进口总额</t>
  </si>
  <si>
    <t>实际利用内资</t>
  </si>
  <si>
    <t>实际利用外资</t>
  </si>
  <si>
    <t>亿美元</t>
  </si>
  <si>
    <t>一般公共预算收入</t>
  </si>
  <si>
    <t xml:space="preserve">  一般公共预算地方收入</t>
  </si>
  <si>
    <t>一般公共预算支出</t>
  </si>
  <si>
    <t>金融机构存款余额</t>
  </si>
  <si>
    <t>金融机构贷款余额</t>
  </si>
  <si>
    <t>居民消费价格总指数</t>
  </si>
  <si>
    <t>全社会用电量</t>
  </si>
  <si>
    <t>亿千瓦时</t>
  </si>
  <si>
    <t xml:space="preserve">  工业用电量</t>
  </si>
  <si>
    <t>总量</t>
  </si>
  <si>
    <t>增幅（%）</t>
  </si>
  <si>
    <t>地区生产总值</t>
  </si>
  <si>
    <t>季度数据</t>
  </si>
  <si>
    <t xml:space="preserve">  第一产业</t>
  </si>
  <si>
    <t xml:space="preserve">  第二产业</t>
  </si>
  <si>
    <t xml:space="preserve">  第三产业</t>
  </si>
  <si>
    <t>全市居民人均可支配收入</t>
  </si>
  <si>
    <t>元</t>
  </si>
  <si>
    <t>城镇居民人均可支配收入</t>
  </si>
  <si>
    <t>农村居民人均可支配收入</t>
  </si>
  <si>
    <t>规模工业生产主要分类</t>
  </si>
  <si>
    <r>
      <t xml:space="preserve">指 </t>
    </r>
    <r>
      <rPr>
        <b/>
        <sz val="14"/>
        <rFont val="宋体"/>
        <family val="0"/>
      </rPr>
      <t xml:space="preserve">   </t>
    </r>
    <r>
      <rPr>
        <b/>
        <sz val="14"/>
        <rFont val="宋体"/>
        <family val="0"/>
      </rPr>
      <t>标</t>
    </r>
  </si>
  <si>
    <r>
      <t>增幅(</t>
    </r>
    <r>
      <rPr>
        <b/>
        <sz val="14"/>
        <rFont val="宋体"/>
        <family val="0"/>
      </rPr>
      <t>%)</t>
    </r>
  </si>
  <si>
    <t>全市规模工业增加值</t>
  </si>
  <si>
    <t>其中：国有企业</t>
  </si>
  <si>
    <t xml:space="preserve">      股份制企业</t>
  </si>
  <si>
    <t xml:space="preserve">      外商及港、澳、台商投资企业</t>
  </si>
  <si>
    <t xml:space="preserve">      其他经济类型企业</t>
  </si>
  <si>
    <t>其中：大中型工业</t>
  </si>
  <si>
    <t xml:space="preserve">      中小微型工业</t>
  </si>
  <si>
    <t>其中：公有制工业</t>
  </si>
  <si>
    <t xml:space="preserve">      非公有制工业</t>
  </si>
  <si>
    <t>其中：中省工业</t>
  </si>
  <si>
    <t xml:space="preserve">      地方工业</t>
  </si>
  <si>
    <t>其中：高加工度工业</t>
  </si>
  <si>
    <t>其中：高技术产业</t>
  </si>
  <si>
    <t>规模工业主要行业</t>
  </si>
  <si>
    <r>
      <t xml:space="preserve">指 </t>
    </r>
    <r>
      <rPr>
        <b/>
        <sz val="14"/>
        <color indexed="8"/>
        <rFont val="宋体"/>
        <family val="0"/>
      </rPr>
      <t xml:space="preserve">   </t>
    </r>
    <r>
      <rPr>
        <b/>
        <sz val="14"/>
        <color indexed="8"/>
        <rFont val="宋体"/>
        <family val="0"/>
      </rPr>
      <t>标</t>
    </r>
  </si>
  <si>
    <t>增幅(%)</t>
  </si>
  <si>
    <t>主要行业增加值</t>
  </si>
  <si>
    <t>石化行业</t>
  </si>
  <si>
    <t>造纸行业</t>
  </si>
  <si>
    <t>电力行业</t>
  </si>
  <si>
    <t>食品行业</t>
  </si>
  <si>
    <t>机械行业</t>
  </si>
  <si>
    <t>纺织行业</t>
  </si>
  <si>
    <t>建材行业</t>
  </si>
  <si>
    <t>有色及循环行业</t>
  </si>
  <si>
    <t>医药行业</t>
  </si>
  <si>
    <t>电子信息制造业</t>
  </si>
  <si>
    <t>省级以上园区规模工业</t>
  </si>
  <si>
    <t>省级及以上园区规模工业增加值</t>
  </si>
  <si>
    <t>岳阳经济技术开发区</t>
  </si>
  <si>
    <t>湖南岳阳绿色化工产业园</t>
  </si>
  <si>
    <t>君山区工业集中区</t>
  </si>
  <si>
    <t>岳阳高新技术产业园区</t>
  </si>
  <si>
    <t>华容县工业集中区</t>
  </si>
  <si>
    <t>湘阴县工业园</t>
  </si>
  <si>
    <t>平江高新技术产业园区</t>
  </si>
  <si>
    <t>汨罗循环经济产业园</t>
  </si>
  <si>
    <t>临湘市工业园</t>
  </si>
  <si>
    <t>岳阳临港高新技术产业开发区</t>
  </si>
  <si>
    <t>用电量</t>
  </si>
  <si>
    <t>其中：工业用电量</t>
  </si>
  <si>
    <t>绝对量（万千瓦时）</t>
  </si>
  <si>
    <t>岳阳市</t>
  </si>
  <si>
    <t>市  直</t>
  </si>
  <si>
    <t>客户服务中心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</si>
  <si>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</si>
  <si>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</si>
  <si>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</si>
  <si>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</si>
  <si>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</si>
  <si>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</si>
  <si>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</si>
  <si>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</si>
  <si>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屈原管理区</t>
  </si>
  <si>
    <t>注：以上数据由市电业局提供。客户服务中心含岳阳楼区、经济技术开发区、南湖新区及部分企业数据。</t>
  </si>
  <si>
    <t xml:space="preserve"> 全部固定资产投资 </t>
  </si>
  <si>
    <t xml:space="preserve"> 一、按经济类型分 </t>
  </si>
  <si>
    <t xml:space="preserve">    国有投资 </t>
  </si>
  <si>
    <t xml:space="preserve">    非国有投资 </t>
  </si>
  <si>
    <t xml:space="preserve">      民间投资 </t>
  </si>
  <si>
    <t xml:space="preserve"> 二、按隶属关系分 </t>
  </si>
  <si>
    <t xml:space="preserve">    中央项目 </t>
  </si>
  <si>
    <t xml:space="preserve">    地方项目 </t>
  </si>
  <si>
    <t xml:space="preserve"> 三、按产业分 </t>
  </si>
  <si>
    <t xml:space="preserve">    第一产业 </t>
  </si>
  <si>
    <t xml:space="preserve">    第二产业 </t>
  </si>
  <si>
    <t xml:space="preserve">    第三产业 </t>
  </si>
  <si>
    <t xml:space="preserve"> 四、按投资方向分 </t>
  </si>
  <si>
    <t xml:space="preserve"> 涉农项目投资 </t>
  </si>
  <si>
    <t xml:space="preserve"> 工业投资 </t>
  </si>
  <si>
    <t xml:space="preserve">       其中：本年新开工工业投资 </t>
  </si>
  <si>
    <t xml:space="preserve">       工业技改投资 </t>
  </si>
  <si>
    <t xml:space="preserve"> 高新技术产业</t>
  </si>
  <si>
    <t xml:space="preserve"> 民生工程 </t>
  </si>
  <si>
    <t xml:space="preserve"> 生态环境</t>
  </si>
  <si>
    <t xml:space="preserve"> 基础设施</t>
  </si>
  <si>
    <t xml:space="preserve"> 房地产开发</t>
  </si>
  <si>
    <t xml:space="preserve"> 五、按结构分 </t>
  </si>
  <si>
    <t xml:space="preserve">    建筑工程 </t>
  </si>
  <si>
    <t xml:space="preserve">    安装工程 </t>
  </si>
  <si>
    <t xml:space="preserve">    设备工器具购置 </t>
  </si>
  <si>
    <t xml:space="preserve">    其他费用 </t>
  </si>
  <si>
    <t>商品房建设与销售</t>
  </si>
  <si>
    <r>
      <t xml:space="preserve"> 指</t>
    </r>
    <r>
      <rPr>
        <b/>
        <sz val="14"/>
        <rFont val="宋体"/>
        <family val="0"/>
      </rPr>
      <t xml:space="preserve">    </t>
    </r>
    <r>
      <rPr>
        <b/>
        <sz val="14"/>
        <rFont val="宋体"/>
        <family val="0"/>
      </rPr>
      <t>标</t>
    </r>
  </si>
  <si>
    <t>单位</t>
  </si>
  <si>
    <t>绝对量</t>
  </si>
  <si>
    <t>本年完成投资</t>
  </si>
  <si>
    <t xml:space="preserve">  其中：住宅</t>
  </si>
  <si>
    <t xml:space="preserve">        土地购置费</t>
  </si>
  <si>
    <t>房屋施工面积</t>
  </si>
  <si>
    <t>新开工面积</t>
  </si>
  <si>
    <t>房屋竣工面积</t>
  </si>
  <si>
    <t>待售面积</t>
  </si>
  <si>
    <t>贸易旅游</t>
  </si>
  <si>
    <t>绝对额</t>
  </si>
  <si>
    <t>增幅</t>
  </si>
  <si>
    <t>1.社会消费零售总额</t>
  </si>
  <si>
    <t>（1）按经营地分</t>
  </si>
  <si>
    <t>城镇</t>
  </si>
  <si>
    <t>乡村</t>
  </si>
  <si>
    <t>（2）按消费形态分</t>
  </si>
  <si>
    <t>商品零售</t>
  </si>
  <si>
    <t>餐饮收入</t>
  </si>
  <si>
    <r>
      <t>2</t>
    </r>
    <r>
      <rPr>
        <b/>
        <sz val="14"/>
        <rFont val="宋体"/>
        <family val="0"/>
      </rPr>
      <t>.旅游经济</t>
    </r>
  </si>
  <si>
    <t>旅游总人数</t>
  </si>
  <si>
    <t>万人次</t>
  </si>
  <si>
    <t>入境总人数</t>
  </si>
  <si>
    <t>旅游总收入</t>
  </si>
  <si>
    <t>旅游创汇</t>
  </si>
  <si>
    <t>注：以上部分数据由市文化旅游广电局提供。</t>
  </si>
  <si>
    <t>限上商品零售类值</t>
  </si>
  <si>
    <t>绝对额（亿元）</t>
  </si>
  <si>
    <t>合计</t>
  </si>
  <si>
    <t xml:space="preserve">  1.粮油、食品类</t>
  </si>
  <si>
    <t xml:space="preserve">  2.饮料类</t>
  </si>
  <si>
    <t xml:space="preserve">  3.烟酒类</t>
  </si>
  <si>
    <t xml:space="preserve">  4.服装、鞋帽、针纺织品类</t>
  </si>
  <si>
    <t xml:space="preserve">  5.化妆品类</t>
  </si>
  <si>
    <t xml:space="preserve">  6.金银珠宝类</t>
  </si>
  <si>
    <t xml:space="preserve">  7.日用品类</t>
  </si>
  <si>
    <t xml:space="preserve">  8.五金、电料类</t>
  </si>
  <si>
    <t xml:space="preserve">  9.体育、娱乐用品类</t>
  </si>
  <si>
    <t xml:space="preserve">  10.书报杂志类</t>
  </si>
  <si>
    <t xml:space="preserve">  11.电子出版物及音像制品类</t>
  </si>
  <si>
    <t xml:space="preserve">  12.家用电器和音像器材类</t>
  </si>
  <si>
    <t xml:space="preserve">  13.中西药品类</t>
  </si>
  <si>
    <t xml:space="preserve">  14.文化办公用品类</t>
  </si>
  <si>
    <t xml:space="preserve">  15.家具类</t>
  </si>
  <si>
    <t xml:space="preserve">  16.通讯器材类</t>
  </si>
  <si>
    <t xml:space="preserve">  17.煤炭及制品类</t>
  </si>
  <si>
    <t xml:space="preserve">  19.石油及制品类</t>
  </si>
  <si>
    <t xml:space="preserve">  22.建筑及装潢材料类</t>
  </si>
  <si>
    <t xml:space="preserve">  23.机电产品及设备类</t>
  </si>
  <si>
    <t xml:space="preserve">  24.汽车类</t>
  </si>
  <si>
    <t xml:space="preserve">  26.棉麻类</t>
  </si>
  <si>
    <t xml:space="preserve">  27.其他类</t>
  </si>
  <si>
    <t>指  标</t>
  </si>
  <si>
    <t>运输方式</t>
  </si>
  <si>
    <t xml:space="preserve">  水路运输</t>
  </si>
  <si>
    <t xml:space="preserve">  铁路运输</t>
  </si>
  <si>
    <t xml:space="preserve">  公路运输</t>
  </si>
  <si>
    <t xml:space="preserve">  航空运输</t>
  </si>
  <si>
    <t xml:space="preserve">  其他运输</t>
  </si>
  <si>
    <t>贸易方式</t>
  </si>
  <si>
    <t xml:space="preserve">  一般贸易</t>
  </si>
  <si>
    <t xml:space="preserve">  进料对口</t>
  </si>
  <si>
    <t xml:space="preserve">  保税仓库货物</t>
  </si>
  <si>
    <t>--</t>
  </si>
  <si>
    <t>财政金融</t>
  </si>
  <si>
    <t>单位：亿元；%</t>
  </si>
  <si>
    <r>
      <t xml:space="preserve"> 指   </t>
    </r>
    <r>
      <rPr>
        <b/>
        <sz val="14"/>
        <rFont val="宋体"/>
        <family val="0"/>
      </rPr>
      <t xml:space="preserve"> 标</t>
    </r>
  </si>
  <si>
    <t>本月</t>
  </si>
  <si>
    <t>1-本月</t>
  </si>
  <si>
    <t>1、一般公共预算收入</t>
  </si>
  <si>
    <t xml:space="preserve">    其中：税收收入</t>
  </si>
  <si>
    <t xml:space="preserve">          非税收入</t>
  </si>
  <si>
    <t xml:space="preserve">   一般公共预算地方收入</t>
  </si>
  <si>
    <r>
      <t xml:space="preserve">        “上划</t>
    </r>
    <r>
      <rPr>
        <sz val="14"/>
        <color indexed="17"/>
        <rFont val="宋体"/>
        <family val="0"/>
      </rPr>
      <t>中央</t>
    </r>
    <r>
      <rPr>
        <sz val="14"/>
        <rFont val="宋体"/>
        <family val="0"/>
      </rPr>
      <t>”收入</t>
    </r>
  </si>
  <si>
    <t>2、一般公共预算支出</t>
  </si>
  <si>
    <t>指标</t>
  </si>
  <si>
    <t>本月余额</t>
  </si>
  <si>
    <t>年初余额</t>
  </si>
  <si>
    <t>同比增幅</t>
  </si>
  <si>
    <t>金融机构本外币各项存款余额</t>
  </si>
  <si>
    <t xml:space="preserve">    住户存款</t>
  </si>
  <si>
    <t xml:space="preserve">    非金融企业存款</t>
  </si>
  <si>
    <t xml:space="preserve">    财政性存款</t>
  </si>
  <si>
    <t xml:space="preserve">    机关团体存款</t>
  </si>
  <si>
    <t xml:space="preserve">    非银行业金融机构存款</t>
  </si>
  <si>
    <t>金融机构本外币各项贷款余额</t>
  </si>
  <si>
    <t>其中：短期贷款</t>
  </si>
  <si>
    <t>其中：中长期贷款</t>
  </si>
  <si>
    <t>人民生活和物价</t>
  </si>
  <si>
    <t>单位：%</t>
  </si>
  <si>
    <t>指       标</t>
  </si>
  <si>
    <t>上月=100</t>
  </si>
  <si>
    <t>上年同月=100</t>
  </si>
  <si>
    <t>上年同期=100</t>
  </si>
  <si>
    <t>1、居民消费价格指数（%）</t>
  </si>
  <si>
    <t xml:space="preserve">    食品烟酒类</t>
  </si>
  <si>
    <t xml:space="preserve">    衣着类   </t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</si>
  <si>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居住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</si>
  <si>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生活用品及服务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</si>
  <si>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交通和通信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</si>
  <si>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教育文化和娱乐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</si>
  <si>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医疗保健</t>
    </r>
  </si>
  <si>
    <r>
      <t xml:space="preserve"> </t>
    </r>
    <r>
      <rPr>
        <sz val="14"/>
        <rFont val="宋体"/>
        <family val="0"/>
      </rPr>
      <t xml:space="preserve">   </t>
    </r>
    <r>
      <rPr>
        <sz val="14"/>
        <rFont val="宋体"/>
        <family val="0"/>
      </rPr>
      <t>其他用品和服务</t>
    </r>
  </si>
  <si>
    <t>2、商品零售价格总指数（%）</t>
  </si>
  <si>
    <t>注：以上数据由国家统计局岳阳调查队提供。</t>
  </si>
  <si>
    <t>规模工业增加值</t>
  </si>
  <si>
    <t xml:space="preserve">一般公共预算收入     </t>
  </si>
  <si>
    <t>新增“四上”单位</t>
  </si>
  <si>
    <t>产业投资</t>
  </si>
  <si>
    <t>增幅
（%）</t>
  </si>
  <si>
    <t>排位</t>
  </si>
  <si>
    <t>目标数</t>
  </si>
  <si>
    <t>申报数</t>
  </si>
  <si>
    <t>其中：工业</t>
  </si>
  <si>
    <t>岳阳楼区</t>
  </si>
  <si>
    <t>经济技术
开发区</t>
  </si>
  <si>
    <t>南湖新区</t>
  </si>
  <si>
    <t>城陵矶新港区</t>
  </si>
  <si>
    <t xml:space="preserve">  货样广告品</t>
  </si>
  <si>
    <t xml:space="preserve">  其他进出口免费</t>
  </si>
  <si>
    <t xml:space="preserve">  区内来料加工</t>
  </si>
  <si>
    <t xml:space="preserve">  区内物流货物</t>
  </si>
  <si>
    <t xml:space="preserve">  境外设备进区</t>
  </si>
  <si>
    <r>
      <t>2020年1—4</t>
    </r>
    <r>
      <rPr>
        <b/>
        <sz val="24"/>
        <color indexed="8"/>
        <rFont val="宋体"/>
        <family val="0"/>
      </rPr>
      <t>月岳阳市各县（市）区主要经济指标</t>
    </r>
  </si>
  <si>
    <t>1-4月岳阳市主要经济指标完成情况表</t>
  </si>
  <si>
    <t>对外贸易</t>
  </si>
  <si>
    <t>调查单位</t>
  </si>
  <si>
    <t>指标</t>
  </si>
  <si>
    <t>单位</t>
  </si>
  <si>
    <t>总量</t>
  </si>
  <si>
    <t>增幅（%）</t>
  </si>
  <si>
    <t>一、新登记市场主体</t>
  </si>
  <si>
    <t>家</t>
  </si>
  <si>
    <t xml:space="preserve">   内资企业</t>
  </si>
  <si>
    <t>家</t>
  </si>
  <si>
    <t xml:space="preserve">   外资企业</t>
  </si>
  <si>
    <t>家</t>
  </si>
  <si>
    <t xml:space="preserve">   个体工商户</t>
  </si>
  <si>
    <t>二、全市在库“四上”单位</t>
  </si>
  <si>
    <t xml:space="preserve">  #规模以上工业</t>
  </si>
  <si>
    <t>家</t>
  </si>
  <si>
    <t xml:space="preserve">   限额以上批零住餐业</t>
  </si>
  <si>
    <t xml:space="preserve">   规模以上服务业</t>
  </si>
  <si>
    <t xml:space="preserve">   资质建筑业</t>
  </si>
  <si>
    <t xml:space="preserve">   房地产开发经营业</t>
  </si>
  <si>
    <t>家</t>
  </si>
  <si>
    <t>三、本年新增“四上”单位</t>
  </si>
  <si>
    <t xml:space="preserve">   限额以上批零住餐业</t>
  </si>
  <si>
    <t xml:space="preserve">   资质建筑业</t>
  </si>
  <si>
    <t xml:space="preserve">   房地产开发经营业</t>
  </si>
  <si>
    <r>
      <t>1-4</t>
    </r>
    <r>
      <rPr>
        <sz val="12"/>
        <rFont val="宋体"/>
        <family val="0"/>
      </rPr>
      <t>月</t>
    </r>
  </si>
  <si>
    <t>六、按项目分</t>
  </si>
  <si>
    <t>施工项目</t>
  </si>
  <si>
    <t xml:space="preserve">  #5000万以上项目个数   </t>
  </si>
  <si>
    <t xml:space="preserve">   5000万以上项目投资额</t>
  </si>
  <si>
    <t xml:space="preserve">   亿元以上项目个数</t>
  </si>
  <si>
    <t xml:space="preserve">   亿元以上项目投资额</t>
  </si>
  <si>
    <t xml:space="preserve">  #本年新开工项目个数</t>
  </si>
  <si>
    <t>竣工项目</t>
  </si>
  <si>
    <t xml:space="preserve">  #亿元以上项目个数</t>
  </si>
  <si>
    <r>
      <rPr>
        <b/>
        <sz val="16"/>
        <rFont val="宋体"/>
        <family val="0"/>
      </rPr>
      <t>湖南省、岳阳市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年度经济社会发展预期目标</t>
    </r>
  </si>
  <si>
    <t>注：以上数据由市财政局、市人民银行提供。</t>
  </si>
  <si>
    <t>注：云溪区区本级规模以上工业增加值同比增长2.9%。</t>
  </si>
  <si>
    <t>注：以上部分数据由市场监督管理局提供。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</si>
</sst>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_ "/>
    <numFmt numFmtId="179" formatCode="0.00_ "/>
    <numFmt numFmtId="180" formatCode="0.0_);[Red]\(0.0\)"/>
    <numFmt numFmtId="181" formatCode="0.00_);[Red]\(0.00\)"/>
    <numFmt numFmtId="182" formatCode="0.0"/>
    <numFmt numFmtId="183" formatCode="0_ "/>
    <numFmt numFmtId="184" formatCode="#,##0.0"/>
    <numFmt numFmtId="185" formatCode="0.000"/>
    <numFmt numFmtId="186" formatCode="0_);[Red]\(0\)"/>
    <numFmt numFmtId="187" formatCode="0.0000_ "/>
    <numFmt numFmtId="188" formatCode="0.0000"/>
    <numFmt numFmtId="189" formatCode="0.0000_);[Red]\(0.0000\)"/>
    <numFmt numFmtId="190" formatCode="0.0%"/>
    <numFmt numFmtId="191" formatCode="0.00000_);[Red]\(0.00000\)"/>
    <numFmt numFmtId="192" formatCode="0.000000_);[Red]\(0.000000\)"/>
    <numFmt numFmtId="193" formatCode="0.000_);[Red]\(0.000\)"/>
  </numFmts>
  <fonts count="9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9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6"/>
      <name val="宋体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9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b/>
      <sz val="11"/>
      <name val="宋体"/>
      <family val="0"/>
    </font>
    <font>
      <b/>
      <sz val="20"/>
      <name val="宋体"/>
      <family val="0"/>
    </font>
    <font>
      <b/>
      <sz val="20"/>
      <name val="Times New Roman"/>
      <family val="1"/>
    </font>
    <font>
      <b/>
      <sz val="10"/>
      <name val="宋体"/>
      <family val="0"/>
    </font>
    <font>
      <sz val="9"/>
      <name val="Times New Roman"/>
      <family val="1"/>
    </font>
    <font>
      <sz val="9"/>
      <color indexed="8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黑体"/>
      <family val="3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8"/>
      <name val="黑体"/>
      <family val="3"/>
    </font>
    <font>
      <b/>
      <sz val="18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name val="SansSerif"/>
      <family val="2"/>
    </font>
    <font>
      <b/>
      <sz val="10"/>
      <name val="MS Sans Serif"/>
      <family val="2"/>
    </font>
    <font>
      <sz val="12"/>
      <color indexed="8"/>
      <name val="宋体"/>
      <family val="0"/>
    </font>
    <font>
      <sz val="10"/>
      <name val="Arial"/>
      <family val="2"/>
    </font>
    <font>
      <u val="single"/>
      <sz val="12"/>
      <color indexed="30"/>
      <name val="宋体"/>
      <family val="0"/>
    </font>
    <font>
      <u val="single"/>
      <sz val="12"/>
      <color indexed="20"/>
      <name val="宋体"/>
      <family val="0"/>
    </font>
    <font>
      <b/>
      <sz val="24"/>
      <color indexed="8"/>
      <name val="宋体"/>
      <family val="0"/>
    </font>
    <font>
      <sz val="14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color indexed="10"/>
      <name val="黑体"/>
      <family val="3"/>
    </font>
    <font>
      <sz val="10"/>
      <color indexed="18"/>
      <name val="Arial"/>
      <family val="2"/>
    </font>
    <font>
      <b/>
      <sz val="20"/>
      <color indexed="10"/>
      <name val="宋体"/>
      <family val="0"/>
    </font>
    <font>
      <sz val="12"/>
      <color indexed="10"/>
      <name val="宋体"/>
      <family val="0"/>
    </font>
    <font>
      <b/>
      <sz val="14"/>
      <color indexed="10"/>
      <name val="宋体"/>
      <family val="0"/>
    </font>
    <font>
      <sz val="20"/>
      <color indexed="10"/>
      <name val="黑体"/>
      <family val="3"/>
    </font>
    <font>
      <sz val="16"/>
      <color indexed="10"/>
      <name val="方正小标宋_GBK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name val="Calibri"/>
      <family val="0"/>
    </font>
    <font>
      <sz val="9"/>
      <color theme="1"/>
      <name val="宋体"/>
      <family val="0"/>
    </font>
    <font>
      <sz val="14"/>
      <name val="Calibri"/>
      <family val="0"/>
    </font>
    <font>
      <sz val="10"/>
      <name val="Calibri"/>
      <family val="0"/>
    </font>
    <font>
      <b/>
      <sz val="12"/>
      <name val="Calibri"/>
      <family val="0"/>
    </font>
    <font>
      <sz val="14"/>
      <color rgb="FFFF0000"/>
      <name val="黑体"/>
      <family val="3"/>
    </font>
    <font>
      <sz val="10"/>
      <color rgb="FF000080"/>
      <name val="Arial"/>
      <family val="2"/>
    </font>
    <font>
      <b/>
      <sz val="20"/>
      <color rgb="FFFF0000"/>
      <name val="宋体"/>
      <family val="0"/>
    </font>
    <font>
      <sz val="12"/>
      <color rgb="FFFF0000"/>
      <name val="宋体"/>
      <family val="0"/>
    </font>
    <font>
      <b/>
      <sz val="14"/>
      <color rgb="FFFF0000"/>
      <name val="Calibri"/>
      <family val="0"/>
    </font>
    <font>
      <sz val="20"/>
      <color rgb="FFFF0000"/>
      <name val="黑体"/>
      <family val="3"/>
    </font>
    <font>
      <sz val="16"/>
      <color rgb="FFFF0000"/>
      <name val="方正小标宋_GBK"/>
      <family val="0"/>
    </font>
    <font>
      <sz val="16"/>
      <color theme="1"/>
      <name val="黑体"/>
      <family val="3"/>
    </font>
    <font>
      <b/>
      <sz val="24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9" fontId="19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1" applyNumberFormat="0" applyFill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3" fillId="2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74" fillId="21" borderId="0" applyNumberFormat="0" applyBorder="0" applyAlignment="0" applyProtection="0"/>
    <xf numFmtId="0" fontId="75" fillId="0" borderId="4" applyNumberFormat="0" applyFill="0" applyAlignment="0" applyProtection="0"/>
    <xf numFmtId="176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76" fillId="22" borderId="5" applyNumberFormat="0" applyAlignment="0" applyProtection="0"/>
    <xf numFmtId="0" fontId="77" fillId="23" borderId="6" applyNumberFormat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7" applyNumberFormat="0" applyFill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0" fontId="81" fillId="24" borderId="0" applyNumberFormat="0" applyBorder="0" applyAlignment="0" applyProtection="0"/>
    <xf numFmtId="0" fontId="82" fillId="22" borderId="8" applyNumberFormat="0" applyAlignment="0" applyProtection="0"/>
    <xf numFmtId="0" fontId="83" fillId="25" borderId="5" applyNumberFormat="0" applyAlignment="0" applyProtection="0"/>
    <xf numFmtId="0" fontId="41" fillId="0" borderId="0" applyNumberFormat="0" applyFill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19" fillId="32" borderId="9" applyNumberFormat="0" applyFont="0" applyAlignment="0" applyProtection="0"/>
  </cellStyleXfs>
  <cellXfs count="3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178" fontId="84" fillId="0" borderId="10" xfId="0" applyNumberFormat="1" applyFont="1" applyFill="1" applyBorder="1" applyAlignment="1">
      <alignment horizontal="center" vertical="center" wrapText="1"/>
    </xf>
    <xf numFmtId="179" fontId="84" fillId="0" borderId="10" xfId="0" applyNumberFormat="1" applyFont="1" applyBorder="1" applyAlignment="1">
      <alignment horizontal="center" vertical="center" wrapText="1"/>
    </xf>
    <xf numFmtId="178" fontId="84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4" fillId="0" borderId="0" xfId="0" applyFont="1" applyBorder="1" applyAlignment="1">
      <alignment wrapText="1"/>
    </xf>
    <xf numFmtId="0" fontId="85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0" fillId="0" borderId="0" xfId="0" applyFont="1" applyAlignment="1">
      <alignment horizontal="center"/>
    </xf>
    <xf numFmtId="178" fontId="0" fillId="0" borderId="0" xfId="0" applyNumberFormat="1" applyFont="1" applyBorder="1" applyAlignment="1">
      <alignment horizontal="center" vertical="center"/>
    </xf>
    <xf numFmtId="178" fontId="0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8" fontId="0" fillId="0" borderId="0" xfId="0" applyNumberFormat="1" applyFont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178" fontId="84" fillId="0" borderId="13" xfId="0" applyNumberFormat="1" applyFont="1" applyFill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6" fillId="0" borderId="10" xfId="0" applyFont="1" applyBorder="1" applyAlignment="1">
      <alignment horizontal="center" vertical="center" wrapText="1"/>
    </xf>
    <xf numFmtId="183" fontId="9" fillId="0" borderId="10" xfId="57" applyNumberFormat="1" applyFont="1" applyFill="1" applyBorder="1" applyAlignment="1">
      <alignment horizontal="center" vertical="center"/>
      <protection/>
    </xf>
    <xf numFmtId="178" fontId="9" fillId="0" borderId="10" xfId="57" applyNumberFormat="1" applyFont="1" applyFill="1" applyBorder="1" applyAlignment="1">
      <alignment horizontal="center" vertical="center"/>
      <protection/>
    </xf>
    <xf numFmtId="178" fontId="7" fillId="0" borderId="11" xfId="0" applyNumberFormat="1" applyFont="1" applyBorder="1" applyAlignment="1">
      <alignment horizontal="center" vertical="center" wrapText="1"/>
    </xf>
    <xf numFmtId="183" fontId="9" fillId="0" borderId="11" xfId="57" applyNumberFormat="1" applyFont="1" applyFill="1" applyBorder="1" applyAlignment="1">
      <alignment horizontal="center" vertical="center"/>
      <protection/>
    </xf>
    <xf numFmtId="183" fontId="7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/>
    </xf>
    <xf numFmtId="0" fontId="86" fillId="0" borderId="0" xfId="0" applyFont="1" applyAlignment="1">
      <alignment horizontal="center" vertical="center"/>
    </xf>
    <xf numFmtId="0" fontId="84" fillId="33" borderId="12" xfId="0" applyFont="1" applyFill="1" applyBorder="1" applyAlignment="1">
      <alignment horizontal="center" vertical="center" wrapText="1"/>
    </xf>
    <xf numFmtId="0" fontId="84" fillId="0" borderId="14" xfId="0" applyFont="1" applyBorder="1" applyAlignment="1">
      <alignment horizontal="center" vertical="center" wrapText="1"/>
    </xf>
    <xf numFmtId="183" fontId="84" fillId="0" borderId="10" xfId="0" applyNumberFormat="1" applyFont="1" applyBorder="1" applyAlignment="1">
      <alignment horizontal="center" vertical="center" wrapText="1"/>
    </xf>
    <xf numFmtId="183" fontId="84" fillId="0" borderId="11" xfId="0" applyNumberFormat="1" applyFont="1" applyBorder="1" applyAlignment="1">
      <alignment horizontal="center" vertical="center" wrapText="1"/>
    </xf>
    <xf numFmtId="178" fontId="17" fillId="0" borderId="0" xfId="0" applyNumberFormat="1" applyFont="1" applyBorder="1" applyAlignment="1">
      <alignment wrapText="1"/>
    </xf>
    <xf numFmtId="0" fontId="84" fillId="33" borderId="15" xfId="0" applyFont="1" applyFill="1" applyBorder="1" applyAlignment="1">
      <alignment horizontal="lef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17" xfId="0" applyNumberFormat="1" applyFont="1" applyBorder="1" applyAlignment="1">
      <alignment horizontal="right" vertical="center"/>
    </xf>
    <xf numFmtId="178" fontId="7" fillId="0" borderId="18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/>
    </xf>
    <xf numFmtId="0" fontId="86" fillId="33" borderId="15" xfId="0" applyFont="1" applyFill="1" applyBorder="1" applyAlignment="1">
      <alignment horizontal="left" vertical="center"/>
    </xf>
    <xf numFmtId="178" fontId="6" fillId="0" borderId="19" xfId="0" applyNumberFormat="1" applyFont="1" applyBorder="1" applyAlignment="1">
      <alignment horizontal="right" vertical="center"/>
    </xf>
    <xf numFmtId="178" fontId="6" fillId="0" borderId="20" xfId="0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0" fontId="84" fillId="33" borderId="21" xfId="0" applyFont="1" applyFill="1" applyBorder="1" applyAlignment="1">
      <alignment horizontal="left" vertical="center"/>
    </xf>
    <xf numFmtId="178" fontId="6" fillId="0" borderId="22" xfId="0" applyNumberFormat="1" applyFont="1" applyBorder="1" applyAlignment="1">
      <alignment horizontal="right" vertical="center"/>
    </xf>
    <xf numFmtId="0" fontId="87" fillId="0" borderId="0" xfId="0" applyFont="1" applyAlignment="1">
      <alignment vertical="center"/>
    </xf>
    <xf numFmtId="180" fontId="0" fillId="0" borderId="0" xfId="0" applyNumberFormat="1" applyFont="1" applyAlignment="1">
      <alignment/>
    </xf>
    <xf numFmtId="0" fontId="19" fillId="0" borderId="0" xfId="0" applyFont="1" applyAlignment="1">
      <alignment/>
    </xf>
    <xf numFmtId="180" fontId="19" fillId="0" borderId="0" xfId="0" applyNumberFormat="1" applyFont="1" applyAlignment="1">
      <alignment/>
    </xf>
    <xf numFmtId="0" fontId="86" fillId="0" borderId="0" xfId="0" applyFont="1" applyAlignment="1">
      <alignment/>
    </xf>
    <xf numFmtId="0" fontId="88" fillId="0" borderId="0" xfId="0" applyFont="1" applyFill="1" applyBorder="1" applyAlignment="1">
      <alignment horizontal="right" vertical="center"/>
    </xf>
    <xf numFmtId="0" fontId="84" fillId="33" borderId="12" xfId="0" applyFont="1" applyFill="1" applyBorder="1" applyAlignment="1">
      <alignment horizontal="center" vertical="center"/>
    </xf>
    <xf numFmtId="180" fontId="84" fillId="33" borderId="11" xfId="0" applyNumberFormat="1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vertical="center"/>
    </xf>
    <xf numFmtId="2" fontId="7" fillId="33" borderId="16" xfId="0" applyNumberFormat="1" applyFont="1" applyFill="1" applyBorder="1" applyAlignment="1">
      <alignment horizontal="right" vertical="center"/>
    </xf>
    <xf numFmtId="2" fontId="7" fillId="33" borderId="18" xfId="0" applyNumberFormat="1" applyFont="1" applyFill="1" applyBorder="1" applyAlignment="1">
      <alignment horizontal="right" vertical="center"/>
    </xf>
    <xf numFmtId="178" fontId="7" fillId="33" borderId="18" xfId="0" applyNumberFormat="1" applyFont="1" applyFill="1" applyBorder="1" applyAlignment="1">
      <alignment horizontal="right" vertical="center"/>
    </xf>
    <xf numFmtId="178" fontId="2" fillId="0" borderId="0" xfId="0" applyNumberFormat="1" applyFont="1" applyAlignment="1">
      <alignment/>
    </xf>
    <xf numFmtId="0" fontId="86" fillId="33" borderId="15" xfId="0" applyFont="1" applyFill="1" applyBorder="1" applyAlignment="1">
      <alignment vertical="center"/>
    </xf>
    <xf numFmtId="2" fontId="6" fillId="33" borderId="19" xfId="0" applyNumberFormat="1" applyFont="1" applyFill="1" applyBorder="1" applyAlignment="1">
      <alignment horizontal="right" vertical="center"/>
    </xf>
    <xf numFmtId="2" fontId="6" fillId="33" borderId="0" xfId="0" applyNumberFormat="1" applyFont="1" applyFill="1" applyBorder="1" applyAlignment="1">
      <alignment horizontal="right" vertical="center"/>
    </xf>
    <xf numFmtId="178" fontId="6" fillId="33" borderId="0" xfId="0" applyNumberFormat="1" applyFont="1" applyFill="1" applyBorder="1" applyAlignment="1">
      <alignment horizontal="right" vertical="center"/>
    </xf>
    <xf numFmtId="0" fontId="86" fillId="0" borderId="15" xfId="0" applyFont="1" applyFill="1" applyBorder="1" applyAlignment="1">
      <alignment vertical="center"/>
    </xf>
    <xf numFmtId="0" fontId="84" fillId="33" borderId="21" xfId="0" applyFont="1" applyFill="1" applyBorder="1" applyAlignment="1">
      <alignment vertical="center"/>
    </xf>
    <xf numFmtId="2" fontId="6" fillId="33" borderId="23" xfId="0" applyNumberFormat="1" applyFont="1" applyFill="1" applyBorder="1" applyAlignment="1">
      <alignment horizontal="right" vertical="center"/>
    </xf>
    <xf numFmtId="2" fontId="6" fillId="33" borderId="22" xfId="0" applyNumberFormat="1" applyFont="1" applyFill="1" applyBorder="1" applyAlignment="1">
      <alignment horizontal="right" vertical="center"/>
    </xf>
    <xf numFmtId="178" fontId="6" fillId="33" borderId="22" xfId="0" applyNumberFormat="1" applyFont="1" applyFill="1" applyBorder="1" applyAlignment="1">
      <alignment horizontal="right" vertical="center"/>
    </xf>
    <xf numFmtId="186" fontId="84" fillId="33" borderId="10" xfId="0" applyNumberFormat="1" applyFont="1" applyFill="1" applyBorder="1" applyAlignment="1">
      <alignment horizontal="center" vertical="center"/>
    </xf>
    <xf numFmtId="186" fontId="84" fillId="33" borderId="12" xfId="0" applyNumberFormat="1" applyFont="1" applyFill="1" applyBorder="1" applyAlignment="1">
      <alignment horizontal="center" vertical="center"/>
    </xf>
    <xf numFmtId="180" fontId="84" fillId="33" borderId="11" xfId="0" applyNumberFormat="1" applyFont="1" applyFill="1" applyBorder="1" applyAlignment="1">
      <alignment horizontal="center" vertical="center"/>
    </xf>
    <xf numFmtId="0" fontId="84" fillId="33" borderId="24" xfId="0" applyFont="1" applyFill="1" applyBorder="1" applyAlignment="1">
      <alignment vertical="center"/>
    </xf>
    <xf numFmtId="2" fontId="7" fillId="33" borderId="19" xfId="0" applyNumberFormat="1" applyFont="1" applyFill="1" applyBorder="1" applyAlignment="1">
      <alignment horizontal="right" vertical="center"/>
    </xf>
    <xf numFmtId="2" fontId="7" fillId="33" borderId="0" xfId="0" applyNumberFormat="1" applyFont="1" applyFill="1" applyBorder="1" applyAlignment="1">
      <alignment horizontal="right" vertical="center"/>
    </xf>
    <xf numFmtId="179" fontId="7" fillId="33" borderId="0" xfId="0" applyNumberFormat="1" applyFont="1" applyFill="1" applyBorder="1" applyAlignment="1">
      <alignment horizontal="right" vertical="center"/>
    </xf>
    <xf numFmtId="178" fontId="7" fillId="33" borderId="0" xfId="0" applyNumberFormat="1" applyFont="1" applyFill="1" applyBorder="1" applyAlignment="1">
      <alignment horizontal="right" vertical="center"/>
    </xf>
    <xf numFmtId="0" fontId="86" fillId="33" borderId="21" xfId="0" applyFont="1" applyFill="1" applyBorder="1" applyAlignment="1">
      <alignment vertical="center"/>
    </xf>
    <xf numFmtId="180" fontId="86" fillId="0" borderId="0" xfId="0" applyNumberFormat="1" applyFont="1" applyAlignment="1">
      <alignment/>
    </xf>
    <xf numFmtId="187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89" fillId="0" borderId="10" xfId="0" applyFont="1" applyBorder="1" applyAlignment="1">
      <alignment horizontal="center" vertical="center"/>
    </xf>
    <xf numFmtId="187" fontId="89" fillId="0" borderId="10" xfId="0" applyNumberFormat="1" applyFont="1" applyBorder="1" applyAlignment="1">
      <alignment horizontal="center" vertical="center"/>
    </xf>
    <xf numFmtId="179" fontId="89" fillId="0" borderId="10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181" fontId="90" fillId="0" borderId="10" xfId="0" applyNumberFormat="1" applyFont="1" applyBorder="1" applyAlignment="1">
      <alignment horizont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8" fontId="90" fillId="0" borderId="0" xfId="0" applyNumberFormat="1" applyFont="1" applyAlignment="1">
      <alignment/>
    </xf>
    <xf numFmtId="189" fontId="90" fillId="0" borderId="10" xfId="0" applyNumberFormat="1" applyFont="1" applyBorder="1" applyAlignment="1">
      <alignment horizontal="center"/>
    </xf>
    <xf numFmtId="0" fontId="20" fillId="0" borderId="20" xfId="0" applyFont="1" applyBorder="1" applyAlignment="1">
      <alignment vertical="center"/>
    </xf>
    <xf numFmtId="0" fontId="90" fillId="0" borderId="0" xfId="0" applyFont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84" fillId="34" borderId="25" xfId="0" applyFont="1" applyFill="1" applyBorder="1" applyAlignment="1">
      <alignment horizontal="center" vertical="center" wrapText="1"/>
    </xf>
    <xf numFmtId="0" fontId="84" fillId="0" borderId="10" xfId="49" applyFont="1" applyFill="1" applyBorder="1" applyAlignment="1" applyProtection="1">
      <alignment horizontal="center" vertical="center"/>
      <protection locked="0"/>
    </xf>
    <xf numFmtId="0" fontId="84" fillId="0" borderId="11" xfId="49" applyFont="1" applyFill="1" applyBorder="1" applyAlignment="1" applyProtection="1">
      <alignment horizontal="center" vertical="center"/>
      <protection locked="0"/>
    </xf>
    <xf numFmtId="0" fontId="86" fillId="34" borderId="26" xfId="0" applyFont="1" applyFill="1" applyBorder="1" applyAlignment="1">
      <alignment horizontal="left" vertical="center" wrapText="1"/>
    </xf>
    <xf numFmtId="2" fontId="6" fillId="34" borderId="27" xfId="0" applyNumberFormat="1" applyFont="1" applyFill="1" applyBorder="1" applyAlignment="1">
      <alignment horizontal="right" vertical="center" wrapText="1"/>
    </xf>
    <xf numFmtId="182" fontId="6" fillId="34" borderId="18" xfId="0" applyNumberFormat="1" applyFont="1" applyFill="1" applyBorder="1" applyAlignment="1">
      <alignment horizontal="right" vertical="center" wrapText="1"/>
    </xf>
    <xf numFmtId="2" fontId="6" fillId="34" borderId="28" xfId="0" applyNumberFormat="1" applyFont="1" applyFill="1" applyBorder="1" applyAlignment="1">
      <alignment horizontal="right" vertical="center" wrapText="1"/>
    </xf>
    <xf numFmtId="182" fontId="6" fillId="34" borderId="0" xfId="0" applyNumberFormat="1" applyFont="1" applyFill="1" applyBorder="1" applyAlignment="1">
      <alignment horizontal="right" vertical="center" wrapText="1"/>
    </xf>
    <xf numFmtId="0" fontId="86" fillId="34" borderId="29" xfId="0" applyFont="1" applyFill="1" applyBorder="1" applyAlignment="1">
      <alignment horizontal="left" vertical="center" wrapText="1"/>
    </xf>
    <xf numFmtId="2" fontId="6" fillId="34" borderId="30" xfId="0" applyNumberFormat="1" applyFont="1" applyFill="1" applyBorder="1" applyAlignment="1">
      <alignment horizontal="right" vertical="center" wrapText="1"/>
    </xf>
    <xf numFmtId="182" fontId="6" fillId="34" borderId="31" xfId="0" applyNumberFormat="1" applyFont="1" applyFill="1" applyBorder="1" applyAlignment="1">
      <alignment horizontal="right" vertical="center" wrapText="1"/>
    </xf>
    <xf numFmtId="0" fontId="10" fillId="0" borderId="0" xfId="49" applyFont="1" applyBorder="1" applyAlignment="1" applyProtection="1">
      <alignment horizontal="center" vertical="center"/>
      <protection locked="0"/>
    </xf>
    <xf numFmtId="0" fontId="88" fillId="0" borderId="0" xfId="49" applyFont="1" applyFill="1" applyBorder="1" applyProtection="1">
      <alignment/>
      <protection locked="0"/>
    </xf>
    <xf numFmtId="0" fontId="84" fillId="0" borderId="12" xfId="49" applyFont="1" applyBorder="1" applyAlignment="1" applyProtection="1">
      <alignment horizontal="center" vertical="center"/>
      <protection locked="0"/>
    </xf>
    <xf numFmtId="183" fontId="84" fillId="0" borderId="18" xfId="49" applyNumberFormat="1" applyFont="1" applyBorder="1" applyAlignment="1" applyProtection="1">
      <alignment horizontal="center" vertical="center" wrapText="1"/>
      <protection locked="0"/>
    </xf>
    <xf numFmtId="179" fontId="7" fillId="0" borderId="17" xfId="49" applyNumberFormat="1" applyFont="1" applyFill="1" applyBorder="1" applyAlignment="1" applyProtection="1">
      <alignment horizontal="right" vertical="center"/>
      <protection/>
    </xf>
    <xf numFmtId="178" fontId="7" fillId="0" borderId="18" xfId="49" applyNumberFormat="1" applyFont="1" applyFill="1" applyBorder="1" applyAlignment="1" applyProtection="1">
      <alignment horizontal="right" vertical="center"/>
      <protection/>
    </xf>
    <xf numFmtId="183" fontId="86" fillId="0" borderId="15" xfId="49" applyNumberFormat="1" applyFont="1" applyBorder="1" applyAlignment="1" applyProtection="1">
      <alignment vertical="center" wrapText="1"/>
      <protection locked="0"/>
    </xf>
    <xf numFmtId="183" fontId="86" fillId="0" borderId="0" xfId="49" applyNumberFormat="1" applyFont="1" applyBorder="1" applyAlignment="1" applyProtection="1">
      <alignment horizontal="center" vertical="center" wrapText="1"/>
      <protection locked="0"/>
    </xf>
    <xf numFmtId="179" fontId="6" fillId="0" borderId="20" xfId="49" applyNumberFormat="1" applyFont="1" applyFill="1" applyBorder="1" applyAlignment="1" applyProtection="1">
      <alignment horizontal="right" vertical="center"/>
      <protection/>
    </xf>
    <xf numFmtId="178" fontId="6" fillId="0" borderId="0" xfId="49" applyNumberFormat="1" applyFont="1" applyFill="1" applyBorder="1" applyAlignment="1" applyProtection="1">
      <alignment horizontal="right" vertical="center"/>
      <protection/>
    </xf>
    <xf numFmtId="183" fontId="86" fillId="0" borderId="15" xfId="49" applyNumberFormat="1" applyFont="1" applyBorder="1" applyAlignment="1" applyProtection="1">
      <alignment horizontal="center" vertical="center" wrapText="1"/>
      <protection locked="0"/>
    </xf>
    <xf numFmtId="183" fontId="86" fillId="0" borderId="21" xfId="49" applyNumberFormat="1" applyFont="1" applyBorder="1" applyAlignment="1" applyProtection="1">
      <alignment horizontal="center" vertical="center" wrapText="1"/>
      <protection locked="0"/>
    </xf>
    <xf numFmtId="183" fontId="86" fillId="0" borderId="22" xfId="49" applyNumberFormat="1" applyFont="1" applyBorder="1" applyAlignment="1" applyProtection="1">
      <alignment horizontal="center" vertical="center" wrapText="1"/>
      <protection locked="0"/>
    </xf>
    <xf numFmtId="179" fontId="6" fillId="0" borderId="13" xfId="49" applyNumberFormat="1" applyFont="1" applyFill="1" applyBorder="1" applyAlignment="1" applyProtection="1">
      <alignment horizontal="right" vertical="center"/>
      <protection/>
    </xf>
    <xf numFmtId="178" fontId="6" fillId="0" borderId="22" xfId="49" applyNumberFormat="1" applyFont="1" applyFill="1" applyBorder="1" applyAlignment="1" applyProtection="1">
      <alignment horizontal="right" vertical="center"/>
      <protection/>
    </xf>
    <xf numFmtId="183" fontId="86" fillId="0" borderId="15" xfId="49" applyNumberFormat="1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183" fontId="6" fillId="0" borderId="20" xfId="49" applyNumberFormat="1" applyFont="1" applyBorder="1" applyAlignment="1" applyProtection="1">
      <alignment horizontal="right" vertical="center" wrapText="1"/>
      <protection locked="0"/>
    </xf>
    <xf numFmtId="183" fontId="6" fillId="0" borderId="0" xfId="49" applyNumberFormat="1" applyFont="1" applyBorder="1" applyAlignment="1" applyProtection="1">
      <alignment horizontal="right" vertical="center" wrapText="1"/>
      <protection locked="0"/>
    </xf>
    <xf numFmtId="0" fontId="86" fillId="33" borderId="0" xfId="0" applyFont="1" applyFill="1" applyBorder="1" applyAlignment="1">
      <alignment horizontal="center" vertical="center"/>
    </xf>
    <xf numFmtId="179" fontId="6" fillId="0" borderId="20" xfId="0" applyNumberFormat="1" applyFont="1" applyBorder="1" applyAlignment="1">
      <alignment horizontal="right" vertical="center"/>
    </xf>
    <xf numFmtId="0" fontId="86" fillId="33" borderId="21" xfId="0" applyFont="1" applyFill="1" applyBorder="1" applyAlignment="1">
      <alignment horizontal="left" vertical="center"/>
    </xf>
    <xf numFmtId="0" fontId="86" fillId="33" borderId="22" xfId="0" applyFont="1" applyFill="1" applyBorder="1" applyAlignment="1">
      <alignment horizontal="center" vertical="center"/>
    </xf>
    <xf numFmtId="179" fontId="6" fillId="0" borderId="13" xfId="0" applyNumberFormat="1" applyFont="1" applyBorder="1" applyAlignment="1">
      <alignment horizontal="right" vertical="center"/>
    </xf>
    <xf numFmtId="0" fontId="87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91" fillId="0" borderId="0" xfId="0" applyFont="1" applyAlignment="1">
      <alignment vertical="center"/>
    </xf>
    <xf numFmtId="0" fontId="88" fillId="0" borderId="0" xfId="0" applyFont="1" applyAlignment="1">
      <alignment/>
    </xf>
    <xf numFmtId="0" fontId="92" fillId="0" borderId="0" xfId="0" applyFont="1" applyAlignment="1">
      <alignment/>
    </xf>
    <xf numFmtId="0" fontId="84" fillId="33" borderId="10" xfId="0" applyFont="1" applyFill="1" applyBorder="1" applyAlignment="1">
      <alignment horizontal="center" vertical="center"/>
    </xf>
    <xf numFmtId="0" fontId="84" fillId="33" borderId="11" xfId="0" applyFont="1" applyFill="1" applyBorder="1" applyAlignment="1">
      <alignment horizontal="center" vertical="center" wrapText="1"/>
    </xf>
    <xf numFmtId="0" fontId="84" fillId="0" borderId="24" xfId="0" applyFont="1" applyBorder="1" applyAlignment="1">
      <alignment vertical="center"/>
    </xf>
    <xf numFmtId="0" fontId="84" fillId="0" borderId="16" xfId="0" applyFont="1" applyBorder="1" applyAlignment="1">
      <alignment horizontal="center" vertical="center"/>
    </xf>
    <xf numFmtId="2" fontId="0" fillId="0" borderId="17" xfId="0" applyNumberFormat="1" applyFont="1" applyBorder="1" applyAlignment="1">
      <alignment/>
    </xf>
    <xf numFmtId="182" fontId="0" fillId="0" borderId="0" xfId="0" applyNumberFormat="1" applyFont="1" applyAlignment="1">
      <alignment/>
    </xf>
    <xf numFmtId="0" fontId="86" fillId="0" borderId="15" xfId="0" applyFont="1" applyBorder="1" applyAlignment="1">
      <alignment vertical="center"/>
    </xf>
    <xf numFmtId="0" fontId="86" fillId="0" borderId="19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4" fillId="0" borderId="15" xfId="0" applyFont="1" applyBorder="1" applyAlignment="1">
      <alignment vertical="center"/>
    </xf>
    <xf numFmtId="0" fontId="84" fillId="0" borderId="0" xfId="0" applyFont="1" applyBorder="1" applyAlignment="1">
      <alignment horizontal="center" vertical="center"/>
    </xf>
    <xf numFmtId="0" fontId="86" fillId="0" borderId="21" xfId="0" applyFont="1" applyBorder="1" applyAlignment="1">
      <alignment vertical="center"/>
    </xf>
    <xf numFmtId="0" fontId="86" fillId="0" borderId="2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/>
    </xf>
    <xf numFmtId="0" fontId="88" fillId="34" borderId="0" xfId="0" applyFont="1" applyFill="1" applyBorder="1" applyAlignment="1">
      <alignment horizontal="right" vertical="center"/>
    </xf>
    <xf numFmtId="0" fontId="84" fillId="33" borderId="14" xfId="0" applyFont="1" applyFill="1" applyBorder="1" applyAlignment="1">
      <alignment horizontal="center" vertical="center"/>
    </xf>
    <xf numFmtId="49" fontId="84" fillId="33" borderId="18" xfId="0" applyNumberFormat="1" applyFont="1" applyFill="1" applyBorder="1" applyAlignment="1">
      <alignment horizontal="left" vertical="center"/>
    </xf>
    <xf numFmtId="182" fontId="6" fillId="33" borderId="19" xfId="0" applyNumberFormat="1" applyFont="1" applyFill="1" applyBorder="1" applyAlignment="1">
      <alignment horizontal="right" vertical="center"/>
    </xf>
    <xf numFmtId="49" fontId="86" fillId="33" borderId="0" xfId="0" applyNumberFormat="1" applyFont="1" applyFill="1" applyBorder="1" applyAlignment="1">
      <alignment horizontal="left" vertical="center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83" fontId="7" fillId="0" borderId="16" xfId="0" applyNumberFormat="1" applyFont="1" applyFill="1" applyBorder="1" applyAlignment="1">
      <alignment horizontal="right" vertical="center" wrapText="1"/>
    </xf>
    <xf numFmtId="178" fontId="7" fillId="0" borderId="24" xfId="0" applyNumberFormat="1" applyFont="1" applyFill="1" applyBorder="1" applyAlignment="1">
      <alignment horizontal="right" vertical="center" wrapText="1"/>
    </xf>
    <xf numFmtId="183" fontId="7" fillId="0" borderId="18" xfId="0" applyNumberFormat="1" applyFont="1" applyFill="1" applyBorder="1" applyAlignment="1">
      <alignment horizontal="right" vertical="center" wrapText="1"/>
    </xf>
    <xf numFmtId="178" fontId="7" fillId="0" borderId="18" xfId="0" applyNumberFormat="1" applyFont="1" applyFill="1" applyBorder="1" applyAlignment="1">
      <alignment horizontal="right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183" fontId="7" fillId="0" borderId="19" xfId="0" applyNumberFormat="1" applyFont="1" applyFill="1" applyBorder="1" applyAlignment="1">
      <alignment horizontal="right" vertical="center" wrapText="1"/>
    </xf>
    <xf numFmtId="178" fontId="7" fillId="0" borderId="15" xfId="0" applyNumberFormat="1" applyFont="1" applyFill="1" applyBorder="1" applyAlignment="1">
      <alignment horizontal="right" vertical="center" wrapText="1"/>
    </xf>
    <xf numFmtId="183" fontId="7" fillId="0" borderId="0" xfId="0" applyNumberFormat="1" applyFont="1" applyFill="1" applyBorder="1" applyAlignment="1">
      <alignment horizontal="right" vertical="center" wrapText="1"/>
    </xf>
    <xf numFmtId="178" fontId="7" fillId="0" borderId="0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183" fontId="7" fillId="0" borderId="23" xfId="0" applyNumberFormat="1" applyFont="1" applyFill="1" applyBorder="1" applyAlignment="1">
      <alignment horizontal="right" vertical="center" wrapText="1"/>
    </xf>
    <xf numFmtId="178" fontId="7" fillId="0" borderId="21" xfId="0" applyNumberFormat="1" applyFont="1" applyFill="1" applyBorder="1" applyAlignment="1">
      <alignment horizontal="right" vertical="center" wrapText="1"/>
    </xf>
    <xf numFmtId="183" fontId="7" fillId="0" borderId="22" xfId="0" applyNumberFormat="1" applyFont="1" applyFill="1" applyBorder="1" applyAlignment="1">
      <alignment horizontal="right" vertical="center" wrapText="1"/>
    </xf>
    <xf numFmtId="178" fontId="7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8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178" fontId="7" fillId="0" borderId="16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8" fontId="7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25" fillId="0" borderId="0" xfId="0" applyFont="1" applyAlignment="1">
      <alignment/>
    </xf>
    <xf numFmtId="0" fontId="1" fillId="0" borderId="0" xfId="0" applyFont="1" applyAlignment="1">
      <alignment horizontal="center"/>
    </xf>
    <xf numFmtId="0" fontId="2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27" fillId="0" borderId="22" xfId="0" applyFont="1" applyBorder="1" applyAlignment="1">
      <alignment horizontal="left" vertical="center" wrapText="1"/>
    </xf>
    <xf numFmtId="0" fontId="28" fillId="0" borderId="22" xfId="0" applyFont="1" applyBorder="1" applyAlignment="1">
      <alignment horizontal="right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181" fontId="29" fillId="0" borderId="11" xfId="0" applyNumberFormat="1" applyFont="1" applyBorder="1" applyAlignment="1">
      <alignment horizontal="center" vertical="center"/>
    </xf>
    <xf numFmtId="178" fontId="6" fillId="0" borderId="19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178" fontId="6" fillId="0" borderId="23" xfId="0" applyNumberFormat="1" applyFont="1" applyBorder="1" applyAlignment="1">
      <alignment horizontal="center" vertical="center"/>
    </xf>
    <xf numFmtId="0" fontId="21" fillId="33" borderId="0" xfId="0" applyFont="1" applyFill="1" applyAlignment="1">
      <alignment/>
    </xf>
    <xf numFmtId="0" fontId="0" fillId="33" borderId="0" xfId="0" applyFont="1" applyFill="1" applyAlignment="1">
      <alignment/>
    </xf>
    <xf numFmtId="178" fontId="5" fillId="0" borderId="11" xfId="0" applyNumberFormat="1" applyFont="1" applyBorder="1" applyAlignment="1">
      <alignment horizontal="center" vertical="center"/>
    </xf>
    <xf numFmtId="0" fontId="84" fillId="0" borderId="24" xfId="0" applyFont="1" applyBorder="1" applyAlignment="1">
      <alignment horizontal="left" vertical="center"/>
    </xf>
    <xf numFmtId="0" fontId="18" fillId="0" borderId="0" xfId="52" applyFont="1">
      <alignment/>
      <protection/>
    </xf>
    <xf numFmtId="0" fontId="0" fillId="0" borderId="0" xfId="52" applyFont="1">
      <alignment/>
      <protection/>
    </xf>
    <xf numFmtId="0" fontId="0" fillId="0" borderId="0" xfId="52" applyFont="1" applyAlignment="1">
      <alignment horizontal="center"/>
      <protection/>
    </xf>
    <xf numFmtId="178" fontId="0" fillId="0" borderId="0" xfId="52" applyNumberFormat="1" applyFont="1" applyAlignment="1">
      <alignment horizontal="center"/>
      <protection/>
    </xf>
    <xf numFmtId="0" fontId="32" fillId="0" borderId="0" xfId="52" applyFont="1" applyBorder="1" applyAlignment="1">
      <alignment horizontal="center" vertical="center"/>
      <protection/>
    </xf>
    <xf numFmtId="178" fontId="32" fillId="0" borderId="0" xfId="52" applyNumberFormat="1" applyFont="1" applyBorder="1" applyAlignment="1">
      <alignment horizontal="center" vertical="center"/>
      <protection/>
    </xf>
    <xf numFmtId="0" fontId="20" fillId="0" borderId="12" xfId="52" applyFont="1" applyBorder="1" applyAlignment="1">
      <alignment horizontal="center" vertical="center"/>
      <protection/>
    </xf>
    <xf numFmtId="0" fontId="20" fillId="0" borderId="10" xfId="52" applyFont="1" applyBorder="1" applyAlignment="1">
      <alignment horizontal="center" vertical="center"/>
      <protection/>
    </xf>
    <xf numFmtId="182" fontId="20" fillId="0" borderId="10" xfId="52" applyNumberFormat="1" applyFont="1" applyBorder="1" applyAlignment="1">
      <alignment horizontal="center" vertical="center" wrapText="1"/>
      <protection/>
    </xf>
    <xf numFmtId="178" fontId="20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13" fillId="0" borderId="0" xfId="52" applyFont="1" applyAlignment="1">
      <alignment horizontal="center"/>
      <protection/>
    </xf>
    <xf numFmtId="0" fontId="3" fillId="0" borderId="12" xfId="52" applyFont="1" applyBorder="1" applyAlignment="1">
      <alignment vertical="center"/>
      <protection/>
    </xf>
    <xf numFmtId="2" fontId="13" fillId="0" borderId="10" xfId="52" applyNumberFormat="1" applyFont="1" applyBorder="1" applyAlignment="1">
      <alignment horizontal="center" vertical="center"/>
      <protection/>
    </xf>
    <xf numFmtId="0" fontId="3" fillId="0" borderId="12" xfId="52" applyFont="1" applyBorder="1" applyAlignment="1">
      <alignment vertical="center" wrapText="1"/>
      <protection/>
    </xf>
    <xf numFmtId="0" fontId="3" fillId="0" borderId="12" xfId="52" applyFont="1" applyFill="1" applyBorder="1" applyAlignment="1">
      <alignment vertical="center"/>
      <protection/>
    </xf>
    <xf numFmtId="0" fontId="3" fillId="0" borderId="12" xfId="52" applyFont="1" applyFill="1" applyBorder="1" applyAlignment="1">
      <alignment vertical="center" wrapText="1"/>
      <protection/>
    </xf>
    <xf numFmtId="2" fontId="13" fillId="0" borderId="17" xfId="52" applyNumberFormat="1" applyFont="1" applyBorder="1" applyAlignment="1">
      <alignment horizontal="center" vertical="center"/>
      <protection/>
    </xf>
    <xf numFmtId="0" fontId="13" fillId="0" borderId="10" xfId="52" applyFont="1" applyBorder="1" applyAlignment="1">
      <alignment horizontal="center" vertical="center"/>
      <protection/>
    </xf>
    <xf numFmtId="179" fontId="8" fillId="0" borderId="10" xfId="57" applyNumberFormat="1" applyFont="1" applyFill="1" applyBorder="1" applyAlignment="1">
      <alignment horizontal="center" vertical="center" shrinkToFit="1"/>
      <protection/>
    </xf>
    <xf numFmtId="2" fontId="8" fillId="0" borderId="10" xfId="57" applyNumberFormat="1" applyFont="1" applyFill="1" applyBorder="1" applyAlignment="1">
      <alignment horizontal="center" vertical="center" shrinkToFit="1"/>
      <protection/>
    </xf>
    <xf numFmtId="181" fontId="8" fillId="0" borderId="10" xfId="57" applyNumberFormat="1" applyFont="1" applyFill="1" applyBorder="1" applyAlignment="1">
      <alignment horizontal="center" vertical="center" shrinkToFit="1"/>
      <protection/>
    </xf>
    <xf numFmtId="2" fontId="13" fillId="0" borderId="10" xfId="56" applyNumberFormat="1" applyFont="1" applyBorder="1" applyAlignment="1">
      <alignment horizontal="center" vertical="center"/>
      <protection/>
    </xf>
    <xf numFmtId="178" fontId="13" fillId="0" borderId="11" xfId="51" applyNumberFormat="1" applyFont="1" applyBorder="1" applyAlignment="1">
      <alignment horizontal="center" vertical="center"/>
      <protection/>
    </xf>
    <xf numFmtId="0" fontId="19" fillId="0" borderId="0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181" fontId="35" fillId="0" borderId="18" xfId="0" applyNumberFormat="1" applyFont="1" applyBorder="1" applyAlignment="1">
      <alignment horizontal="center" vertical="center"/>
    </xf>
    <xf numFmtId="9" fontId="35" fillId="0" borderId="18" xfId="0" applyNumberFormat="1" applyFont="1" applyBorder="1" applyAlignment="1">
      <alignment horizontal="center" vertical="center"/>
    </xf>
    <xf numFmtId="190" fontId="35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9" fontId="35" fillId="0" borderId="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90" fontId="35" fillId="0" borderId="0" xfId="0" applyNumberFormat="1" applyFont="1" applyBorder="1" applyAlignment="1">
      <alignment horizontal="center" vertical="center" wrapText="1"/>
    </xf>
    <xf numFmtId="0" fontId="35" fillId="0" borderId="22" xfId="0" applyFont="1" applyBorder="1" applyAlignment="1">
      <alignment horizontal="center" vertical="center"/>
    </xf>
    <xf numFmtId="183" fontId="93" fillId="35" borderId="24" xfId="49" applyNumberFormat="1" applyFont="1" applyFill="1" applyBorder="1" applyAlignment="1" applyProtection="1">
      <alignment horizontal="left" vertical="center" wrapText="1"/>
      <protection locked="0"/>
    </xf>
    <xf numFmtId="178" fontId="90" fillId="0" borderId="10" xfId="0" applyNumberFormat="1" applyFont="1" applyBorder="1" applyAlignment="1">
      <alignment horizontal="center"/>
    </xf>
    <xf numFmtId="178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vertical="center"/>
    </xf>
    <xf numFmtId="182" fontId="0" fillId="0" borderId="11" xfId="0" applyNumberForma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178" fontId="0" fillId="0" borderId="11" xfId="0" applyNumberFormat="1" applyBorder="1" applyAlignment="1">
      <alignment vertical="center"/>
    </xf>
    <xf numFmtId="0" fontId="4" fillId="0" borderId="0" xfId="0" applyFont="1" applyAlignment="1">
      <alignment/>
    </xf>
    <xf numFmtId="183" fontId="86" fillId="35" borderId="15" xfId="49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1" fillId="0" borderId="0" xfId="52" applyFont="1" applyBorder="1" applyAlignment="1">
      <alignment horizontal="center" vertical="center"/>
      <protection/>
    </xf>
    <xf numFmtId="2" fontId="33" fillId="0" borderId="16" xfId="52" applyNumberFormat="1" applyFont="1" applyBorder="1" applyAlignment="1">
      <alignment horizontal="center" vertical="center"/>
      <protection/>
    </xf>
    <xf numFmtId="2" fontId="13" fillId="0" borderId="18" xfId="52" applyNumberFormat="1" applyFont="1" applyBorder="1" applyAlignment="1">
      <alignment horizontal="center" vertical="center"/>
      <protection/>
    </xf>
    <xf numFmtId="2" fontId="13" fillId="0" borderId="19" xfId="52" applyNumberFormat="1" applyFont="1" applyBorder="1" applyAlignment="1">
      <alignment horizontal="center" vertical="center"/>
      <protection/>
    </xf>
    <xf numFmtId="2" fontId="13" fillId="0" borderId="0" xfId="52" applyNumberFormat="1" applyFont="1" applyBorder="1" applyAlignment="1">
      <alignment horizontal="center" vertical="center"/>
      <protection/>
    </xf>
    <xf numFmtId="2" fontId="13" fillId="0" borderId="23" xfId="52" applyNumberFormat="1" applyFont="1" applyBorder="1" applyAlignment="1">
      <alignment horizontal="center" vertical="center"/>
      <protection/>
    </xf>
    <xf numFmtId="2" fontId="13" fillId="0" borderId="22" xfId="52" applyNumberFormat="1" applyFont="1" applyBorder="1" applyAlignment="1">
      <alignment horizontal="center" vertical="center"/>
      <protection/>
    </xf>
    <xf numFmtId="1" fontId="33" fillId="0" borderId="16" xfId="52" applyNumberFormat="1" applyFont="1" applyBorder="1" applyAlignment="1">
      <alignment horizontal="center" vertical="center"/>
      <protection/>
    </xf>
    <xf numFmtId="1" fontId="13" fillId="0" borderId="18" xfId="52" applyNumberFormat="1" applyFont="1" applyBorder="1" applyAlignment="1">
      <alignment horizontal="center" vertical="center"/>
      <protection/>
    </xf>
    <xf numFmtId="1" fontId="13" fillId="0" borderId="19" xfId="52" applyNumberFormat="1" applyFont="1" applyBorder="1" applyAlignment="1">
      <alignment horizontal="center" vertical="center"/>
      <protection/>
    </xf>
    <xf numFmtId="1" fontId="13" fillId="0" borderId="0" xfId="52" applyNumberFormat="1" applyFont="1" applyBorder="1" applyAlignment="1">
      <alignment horizontal="center" vertical="center"/>
      <protection/>
    </xf>
    <xf numFmtId="1" fontId="13" fillId="0" borderId="23" xfId="52" applyNumberFormat="1" applyFont="1" applyBorder="1" applyAlignment="1">
      <alignment horizontal="center" vertical="center"/>
      <protection/>
    </xf>
    <xf numFmtId="1" fontId="13" fillId="0" borderId="22" xfId="52" applyNumberFormat="1" applyFont="1" applyBorder="1" applyAlignment="1">
      <alignment horizontal="center" vertical="center"/>
      <protection/>
    </xf>
    <xf numFmtId="0" fontId="91" fillId="35" borderId="0" xfId="0" applyFont="1" applyFill="1" applyAlignment="1">
      <alignment horizontal="center"/>
    </xf>
    <xf numFmtId="0" fontId="91" fillId="35" borderId="0" xfId="0" applyFont="1" applyFill="1" applyBorder="1" applyAlignment="1">
      <alignment horizontal="center" vertical="center" wrapText="1"/>
    </xf>
    <xf numFmtId="0" fontId="91" fillId="35" borderId="0" xfId="0" applyFont="1" applyFill="1" applyAlignment="1">
      <alignment horizontal="center" vertical="center"/>
    </xf>
    <xf numFmtId="0" fontId="14" fillId="0" borderId="18" xfId="0" applyFont="1" applyFill="1" applyBorder="1" applyAlignment="1">
      <alignment horizontal="left"/>
    </xf>
    <xf numFmtId="0" fontId="94" fillId="35" borderId="0" xfId="0" applyFont="1" applyFill="1" applyAlignment="1">
      <alignment horizontal="center" vertical="center" wrapText="1"/>
    </xf>
    <xf numFmtId="0" fontId="2" fillId="0" borderId="22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1" fillId="0" borderId="0" xfId="49" applyFont="1" applyBorder="1" applyAlignment="1" applyProtection="1">
      <alignment horizontal="center" vertical="center"/>
      <protection locked="0"/>
    </xf>
    <xf numFmtId="0" fontId="22" fillId="0" borderId="0" xfId="49" applyFont="1" applyBorder="1" applyAlignment="1" applyProtection="1">
      <alignment horizontal="center" vertical="center"/>
      <protection locked="0"/>
    </xf>
    <xf numFmtId="0" fontId="86" fillId="0" borderId="0" xfId="49" applyFont="1" applyBorder="1" applyAlignment="1" applyProtection="1">
      <alignment/>
      <protection locked="0"/>
    </xf>
    <xf numFmtId="0" fontId="88" fillId="0" borderId="22" xfId="0" applyFont="1" applyBorder="1" applyAlignment="1">
      <alignment horizontal="center" vertical="center" wrapText="1"/>
    </xf>
    <xf numFmtId="0" fontId="95" fillId="35" borderId="10" xfId="0" applyFont="1" applyFill="1" applyBorder="1" applyAlignment="1">
      <alignment horizontal="center" vertical="center"/>
    </xf>
    <xf numFmtId="187" fontId="95" fillId="35" borderId="10" xfId="0" applyNumberFormat="1" applyFont="1" applyFill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8" fillId="33" borderId="22" xfId="0" applyFont="1" applyFill="1" applyBorder="1" applyAlignment="1">
      <alignment horizontal="right" vertical="center"/>
    </xf>
    <xf numFmtId="178" fontId="84" fillId="0" borderId="10" xfId="0" applyNumberFormat="1" applyFont="1" applyFill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97" fillId="0" borderId="22" xfId="0" applyFont="1" applyBorder="1" applyAlignment="1">
      <alignment horizontal="center" vertical="center"/>
    </xf>
    <xf numFmtId="178" fontId="16" fillId="0" borderId="14" xfId="0" applyNumberFormat="1" applyFont="1" applyBorder="1" applyAlignment="1">
      <alignment horizontal="center" vertical="center" wrapText="1"/>
    </xf>
    <xf numFmtId="178" fontId="16" fillId="0" borderId="12" xfId="0" applyNumberFormat="1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13" fillId="0" borderId="11" xfId="52" applyFont="1" applyBorder="1" applyAlignment="1">
      <alignment horizontal="center" vertical="center"/>
      <protection/>
    </xf>
    <xf numFmtId="178" fontId="8" fillId="0" borderId="11" xfId="57" applyNumberFormat="1" applyFont="1" applyFill="1" applyBorder="1" applyAlignment="1">
      <alignment horizontal="center" vertical="center" shrinkToFit="1"/>
      <protection/>
    </xf>
    <xf numFmtId="178" fontId="8" fillId="0" borderId="11" xfId="57" applyNumberFormat="1" applyFont="1" applyFill="1" applyBorder="1" applyAlignment="1">
      <alignment horizontal="center" vertical="center" shrinkToFit="1"/>
      <protection/>
    </xf>
    <xf numFmtId="182" fontId="13" fillId="0" borderId="11" xfId="52" applyNumberFormat="1" applyFont="1" applyBorder="1" applyAlignment="1">
      <alignment horizontal="center" vertical="center"/>
      <protection/>
    </xf>
    <xf numFmtId="0" fontId="13" fillId="0" borderId="16" xfId="52" applyFont="1" applyBorder="1" applyAlignment="1">
      <alignment horizontal="center" vertical="center"/>
      <protection/>
    </xf>
    <xf numFmtId="182" fontId="6" fillId="33" borderId="0" xfId="0" applyNumberFormat="1" applyFont="1" applyFill="1" applyBorder="1" applyAlignment="1">
      <alignment horizontal="right" vertical="center"/>
    </xf>
    <xf numFmtId="49" fontId="86" fillId="33" borderId="15" xfId="0" applyNumberFormat="1" applyFont="1" applyFill="1" applyBorder="1" applyAlignment="1">
      <alignment horizontal="left" vertical="center"/>
    </xf>
    <xf numFmtId="49" fontId="86" fillId="33" borderId="21" xfId="0" applyNumberFormat="1" applyFont="1" applyFill="1" applyBorder="1" applyAlignment="1">
      <alignment horizontal="left" vertical="center"/>
    </xf>
    <xf numFmtId="0" fontId="4" fillId="0" borderId="15" xfId="0" applyFont="1" applyBorder="1" applyAlignment="1">
      <alignment/>
    </xf>
    <xf numFmtId="2" fontId="0" fillId="0" borderId="10" xfId="0" applyNumberFormat="1" applyFont="1" applyBorder="1" applyAlignment="1">
      <alignment/>
    </xf>
    <xf numFmtId="182" fontId="0" fillId="0" borderId="22" xfId="0" applyNumberFormat="1" applyFont="1" applyBorder="1" applyAlignment="1">
      <alignment/>
    </xf>
    <xf numFmtId="178" fontId="6" fillId="0" borderId="23" xfId="0" applyNumberFormat="1" applyFont="1" applyBorder="1" applyAlignment="1">
      <alignment horizontal="right" vertical="center"/>
    </xf>
    <xf numFmtId="178" fontId="6" fillId="0" borderId="13" xfId="0" applyNumberFormat="1" applyFont="1" applyBorder="1" applyAlignment="1">
      <alignment horizontal="right" vertical="center"/>
    </xf>
  </cellXfs>
  <cellStyles count="67">
    <cellStyle name="Normal" xfId="0"/>
    <cellStyle name="_ET_STYLE_NoName_00_" xfId="15"/>
    <cellStyle name="0,0&#13;&#10;NA&#13;&#10;" xfId="16"/>
    <cellStyle name="0,0&#13;&#10;NA&#13;&#10; 3 2 2" xfId="17"/>
    <cellStyle name="0,0&#13;&#10;NA&#13;&#10; 3 2 2 2" xfId="18"/>
    <cellStyle name="0,0_x000d__x000a_NA_x000d__x000a_ 3 2 2 2" xfId="19"/>
    <cellStyle name="20% - 着色 1" xfId="20"/>
    <cellStyle name="20% - 着色 2" xfId="21"/>
    <cellStyle name="20% - 着色 3" xfId="22"/>
    <cellStyle name="20% - 着色 4" xfId="23"/>
    <cellStyle name="20% - 着色 5" xfId="24"/>
    <cellStyle name="20% - 着色 6" xfId="25"/>
    <cellStyle name="40% - 着色 1" xfId="26"/>
    <cellStyle name="40% - 着色 2" xfId="27"/>
    <cellStyle name="40% - 着色 3" xfId="28"/>
    <cellStyle name="40% - 着色 4" xfId="29"/>
    <cellStyle name="40% - 着色 5" xfId="30"/>
    <cellStyle name="40% - 着色 6" xfId="31"/>
    <cellStyle name="60% - 着色 1" xfId="32"/>
    <cellStyle name="60% - 着色 2" xfId="33"/>
    <cellStyle name="60% - 着色 3" xfId="34"/>
    <cellStyle name="60% - 着色 4" xfId="35"/>
    <cellStyle name="60% - 着色 5" xfId="36"/>
    <cellStyle name="60% - 着色 6" xfId="37"/>
    <cellStyle name="ColLevel_1" xfId="38"/>
    <cellStyle name="RowLevel_1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12" xfId="47"/>
    <cellStyle name="常规 16" xfId="48"/>
    <cellStyle name="常规 2" xfId="49"/>
    <cellStyle name="常规 2 2" xfId="50"/>
    <cellStyle name="常规 2 2_Book2" xfId="51"/>
    <cellStyle name="常规 3" xfId="52"/>
    <cellStyle name="常规 3 2 3 2" xfId="53"/>
    <cellStyle name="常规 3 3 2 2" xfId="54"/>
    <cellStyle name="常规 3 3 2 2 2" xfId="55"/>
    <cellStyle name="常规_分市州10月用电量计算模板" xfId="56"/>
    <cellStyle name="常规_复件 月报-2005-01 2 2 2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Followed Hyperlink" xfId="73"/>
    <cellStyle name="着色 1" xfId="74"/>
    <cellStyle name="着色 2" xfId="75"/>
    <cellStyle name="着色 3" xfId="76"/>
    <cellStyle name="着色 4" xfId="77"/>
    <cellStyle name="着色 5" xfId="78"/>
    <cellStyle name="着色 6" xfId="79"/>
    <cellStyle name="注释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37;&#19994;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32508;&#21512;&#30740;&#31350;&#23460;\Documents\tencent%20files\304453345\filerecv\2020&#24180;1-4&#26376;&#20998;&#21439;&#24066;&#21306;&#20135;&#19994;&#25237;&#36164;&#65288;&#32508;&#30740;&#23460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9992;&#30005;&#37327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1038;&#38646;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6130;&#2591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38134;&#3489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5151;&#22320;&#20135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CPI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5237;&#3616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G5">
            <v>0.1</v>
          </cell>
        </row>
        <row r="6">
          <cell r="G6">
            <v>-9.2</v>
          </cell>
        </row>
        <row r="7">
          <cell r="G7">
            <v>-2.6</v>
          </cell>
        </row>
        <row r="9">
          <cell r="G9">
            <v>0.7</v>
          </cell>
        </row>
        <row r="10">
          <cell r="G10">
            <v>-1.2</v>
          </cell>
        </row>
        <row r="11">
          <cell r="G11">
            <v>-1.5</v>
          </cell>
        </row>
        <row r="12">
          <cell r="G12">
            <v>-2.1</v>
          </cell>
        </row>
        <row r="14">
          <cell r="G14">
            <v>2.6</v>
          </cell>
        </row>
        <row r="15">
          <cell r="G15">
            <v>-1.1</v>
          </cell>
        </row>
        <row r="16">
          <cell r="G16">
            <v>4.3</v>
          </cell>
        </row>
        <row r="17">
          <cell r="G17">
            <v>6.6</v>
          </cell>
        </row>
        <row r="18">
          <cell r="G18">
            <v>5.7</v>
          </cell>
        </row>
        <row r="19">
          <cell r="G19">
            <v>12.6</v>
          </cell>
        </row>
        <row r="22">
          <cell r="G22">
            <v>0.1</v>
          </cell>
        </row>
        <row r="23">
          <cell r="G23">
            <v>-4.2</v>
          </cell>
        </row>
        <row r="24">
          <cell r="G24">
            <v>-0.3</v>
          </cell>
        </row>
        <row r="25">
          <cell r="G25">
            <v>3.1731071316368116</v>
          </cell>
        </row>
        <row r="26">
          <cell r="G26">
            <v>-1.7672688108875434</v>
          </cell>
        </row>
        <row r="27">
          <cell r="G27">
            <v>-3.2736057763277984</v>
          </cell>
        </row>
        <row r="28">
          <cell r="G28">
            <v>0.8275417219728354</v>
          </cell>
        </row>
        <row r="29">
          <cell r="G29">
            <v>-5.436940376986698</v>
          </cell>
        </row>
        <row r="30">
          <cell r="G30">
            <v>1.8</v>
          </cell>
        </row>
        <row r="31">
          <cell r="G31">
            <v>-5.113597838969611</v>
          </cell>
        </row>
        <row r="32">
          <cell r="G32">
            <v>1.3</v>
          </cell>
        </row>
        <row r="33">
          <cell r="G33">
            <v>1.1</v>
          </cell>
        </row>
        <row r="34">
          <cell r="G34">
            <v>2.3</v>
          </cell>
        </row>
        <row r="38">
          <cell r="G38">
            <v>0.3</v>
          </cell>
        </row>
        <row r="39">
          <cell r="G39">
            <v>-2</v>
          </cell>
        </row>
        <row r="40">
          <cell r="G40">
            <v>-4.8</v>
          </cell>
        </row>
        <row r="41">
          <cell r="G41">
            <v>-6.1</v>
          </cell>
        </row>
        <row r="42">
          <cell r="G42">
            <v>-1</v>
          </cell>
        </row>
        <row r="43">
          <cell r="G43">
            <v>6.6</v>
          </cell>
        </row>
        <row r="44">
          <cell r="G44">
            <v>-9.7</v>
          </cell>
        </row>
        <row r="45">
          <cell r="G45">
            <v>2.3</v>
          </cell>
        </row>
        <row r="46">
          <cell r="G46">
            <v>5.4</v>
          </cell>
        </row>
        <row r="47">
          <cell r="G47">
            <v>1.3</v>
          </cell>
        </row>
        <row r="48">
          <cell r="G48">
            <v>0.2</v>
          </cell>
        </row>
        <row r="52">
          <cell r="G52">
            <v>-0.5</v>
          </cell>
        </row>
        <row r="53">
          <cell r="G53">
            <v>4.2</v>
          </cell>
        </row>
        <row r="54">
          <cell r="G54">
            <v>-3.1</v>
          </cell>
        </row>
        <row r="55">
          <cell r="G55">
            <v>5.4</v>
          </cell>
        </row>
        <row r="56">
          <cell r="G56">
            <v>3.5</v>
          </cell>
        </row>
        <row r="57">
          <cell r="G57">
            <v>-2.6</v>
          </cell>
        </row>
        <row r="58">
          <cell r="G58">
            <v>-12.2</v>
          </cell>
        </row>
        <row r="59">
          <cell r="G59">
            <v>-1.2</v>
          </cell>
        </row>
        <row r="60">
          <cell r="G60">
            <v>2.1</v>
          </cell>
        </row>
        <row r="61">
          <cell r="G61">
            <v>1.6</v>
          </cell>
        </row>
        <row r="62">
          <cell r="G62">
            <v>-5.8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105817_1"/>
    </sheetNames>
    <sheetDataSet>
      <sheetData sheetId="0">
        <row r="18">
          <cell r="B18">
            <v>113.6</v>
          </cell>
        </row>
        <row r="20">
          <cell r="B20">
            <v>30.3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7">
          <cell r="B7">
            <v>490304.64</v>
          </cell>
          <cell r="D7">
            <v>-1.3199844098</v>
          </cell>
          <cell r="E7">
            <v>248297.1886</v>
          </cell>
          <cell r="G7">
            <v>5.0135267032</v>
          </cell>
        </row>
        <row r="8">
          <cell r="B8">
            <v>32769.4573</v>
          </cell>
          <cell r="D8">
            <v>98.4123293489476</v>
          </cell>
          <cell r="E8">
            <v>32769.4573</v>
          </cell>
          <cell r="G8">
            <v>98.4123293489476</v>
          </cell>
        </row>
        <row r="9">
          <cell r="B9">
            <v>210200.8354</v>
          </cell>
          <cell r="D9">
            <v>-9.33818007023577</v>
          </cell>
          <cell r="E9">
            <v>137941.6246</v>
          </cell>
          <cell r="G9">
            <v>-1.74939110482769</v>
          </cell>
        </row>
        <row r="10">
          <cell r="B10">
            <v>15773.2</v>
          </cell>
          <cell r="D10">
            <v>19.8651217208684</v>
          </cell>
          <cell r="E10">
            <v>7630.2512</v>
          </cell>
          <cell r="G10">
            <v>19.5132939830624</v>
          </cell>
        </row>
        <row r="11">
          <cell r="B11">
            <v>10354.8549</v>
          </cell>
          <cell r="D11">
            <v>3.12637026540748</v>
          </cell>
          <cell r="E11">
            <v>2352.1908</v>
          </cell>
          <cell r="G11">
            <v>33.0041446203226</v>
          </cell>
        </row>
        <row r="12">
          <cell r="B12">
            <v>32187.556</v>
          </cell>
          <cell r="D12">
            <v>-2.4660302084337</v>
          </cell>
          <cell r="E12">
            <v>11759.9985</v>
          </cell>
          <cell r="G12">
            <v>-6.24250552840419</v>
          </cell>
        </row>
        <row r="13">
          <cell r="B13">
            <v>25198.84</v>
          </cell>
          <cell r="D13">
            <v>-0.27198506353837</v>
          </cell>
          <cell r="E13">
            <v>5578.38</v>
          </cell>
          <cell r="G13">
            <v>3.8585128604404</v>
          </cell>
        </row>
        <row r="14">
          <cell r="B14">
            <v>34273.4121</v>
          </cell>
          <cell r="D14">
            <v>0.994700530872195</v>
          </cell>
          <cell r="E14">
            <v>6165.4003</v>
          </cell>
          <cell r="G14">
            <v>7.15953363931289</v>
          </cell>
        </row>
        <row r="15">
          <cell r="B15">
            <v>57021.7855</v>
          </cell>
          <cell r="D15">
            <v>0.143059944894908</v>
          </cell>
          <cell r="E15">
            <v>19044.3387</v>
          </cell>
          <cell r="G15">
            <v>-7.51824990034861</v>
          </cell>
        </row>
        <row r="16">
          <cell r="B16">
            <v>38110.076</v>
          </cell>
          <cell r="D16">
            <v>1.73966742434226</v>
          </cell>
          <cell r="E16">
            <v>10876.226</v>
          </cell>
          <cell r="G16">
            <v>10.0629932593788</v>
          </cell>
        </row>
        <row r="17">
          <cell r="B17">
            <v>29182.656</v>
          </cell>
          <cell r="D17">
            <v>-12.2929770680534</v>
          </cell>
          <cell r="E17">
            <v>12876.8653</v>
          </cell>
          <cell r="G17">
            <v>-19.12884469212</v>
          </cell>
        </row>
        <row r="18">
          <cell r="B18">
            <v>5231.9668</v>
          </cell>
          <cell r="D18">
            <v>-3.45634387001834</v>
          </cell>
          <cell r="E18">
            <v>1302.4559</v>
          </cell>
          <cell r="G18">
            <v>-0.718562773833572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5">
          <cell r="B5">
            <v>4230578.75257496</v>
          </cell>
          <cell r="C5">
            <v>-9.243138952677953</v>
          </cell>
        </row>
        <row r="6">
          <cell r="B6">
            <v>1394939.3022272184</v>
          </cell>
          <cell r="C6">
            <v>-9.031000000000006</v>
          </cell>
        </row>
        <row r="7">
          <cell r="B7">
            <v>105477.0725923954</v>
          </cell>
          <cell r="C7">
            <v>-9.099999999999994</v>
          </cell>
        </row>
        <row r="8">
          <cell r="B8">
            <v>150196.70842663554</v>
          </cell>
          <cell r="C8">
            <v>-9.299999999999997</v>
          </cell>
        </row>
        <row r="9">
          <cell r="B9">
            <v>363368.4823080807</v>
          </cell>
          <cell r="C9">
            <v>-9.200000000000003</v>
          </cell>
        </row>
        <row r="10">
          <cell r="B10">
            <v>344593.7685806858</v>
          </cell>
          <cell r="C10">
            <v>-10.694172127434726</v>
          </cell>
        </row>
        <row r="11">
          <cell r="B11">
            <v>306937.53745377436</v>
          </cell>
          <cell r="C11">
            <v>-9.899999999999991</v>
          </cell>
        </row>
        <row r="12">
          <cell r="B12">
            <v>389963.65812529053</v>
          </cell>
          <cell r="C12">
            <v>-8.899999999999991</v>
          </cell>
        </row>
        <row r="13">
          <cell r="B13">
            <v>300384.80315174325</v>
          </cell>
          <cell r="C13">
            <v>-8.799999999999997</v>
          </cell>
        </row>
        <row r="14">
          <cell r="B14">
            <v>253365.65666584685</v>
          </cell>
          <cell r="C14">
            <v>-9.099999999999994</v>
          </cell>
        </row>
        <row r="15">
          <cell r="B15">
            <v>376831.97780773893</v>
          </cell>
          <cell r="C15">
            <v>-9.031000000000006</v>
          </cell>
        </row>
        <row r="16">
          <cell r="B16">
            <v>114376.23774998037</v>
          </cell>
          <cell r="C16">
            <v>-8.700000000000003</v>
          </cell>
        </row>
        <row r="17">
          <cell r="B17">
            <v>49945.279309153346</v>
          </cell>
          <cell r="C17">
            <v>-9.500000000000014</v>
          </cell>
        </row>
        <row r="18">
          <cell r="B18">
            <v>80198.26817641588</v>
          </cell>
          <cell r="C18">
            <v>-9.700000000000003</v>
          </cell>
        </row>
        <row r="21">
          <cell r="B21">
            <v>4230578.75257496</v>
          </cell>
          <cell r="D21">
            <v>-9.24313895267795</v>
          </cell>
        </row>
        <row r="23">
          <cell r="B23">
            <v>3678439.02837674</v>
          </cell>
          <cell r="D23">
            <v>-9.42</v>
          </cell>
        </row>
        <row r="24">
          <cell r="B24">
            <v>552139.724198224</v>
          </cell>
          <cell r="D24">
            <v>-8.04700359076443</v>
          </cell>
        </row>
        <row r="26">
          <cell r="B26">
            <v>3831188.55233459</v>
          </cell>
          <cell r="D26">
            <v>-7.01000000000001</v>
          </cell>
        </row>
        <row r="27">
          <cell r="B27">
            <v>399390.200240369</v>
          </cell>
          <cell r="D27">
            <v>-26.2357956520627</v>
          </cell>
        </row>
        <row r="31">
          <cell r="B31">
            <v>1068738.7</v>
          </cell>
          <cell r="C31">
            <v>-7</v>
          </cell>
        </row>
        <row r="33">
          <cell r="B33">
            <v>115549.1</v>
          </cell>
          <cell r="C33">
            <v>-1.4</v>
          </cell>
        </row>
        <row r="34">
          <cell r="B34">
            <v>11151.6</v>
          </cell>
          <cell r="C34">
            <v>0.3</v>
          </cell>
        </row>
        <row r="35">
          <cell r="B35">
            <v>22289.6</v>
          </cell>
          <cell r="C35">
            <v>-5.1</v>
          </cell>
        </row>
        <row r="36">
          <cell r="B36">
            <v>76008.1</v>
          </cell>
          <cell r="C36">
            <v>-4.9</v>
          </cell>
        </row>
        <row r="37">
          <cell r="B37">
            <v>6007.5</v>
          </cell>
          <cell r="C37">
            <v>-0.1</v>
          </cell>
        </row>
        <row r="38">
          <cell r="B38">
            <v>21117.9</v>
          </cell>
          <cell r="C38">
            <v>-34.7</v>
          </cell>
        </row>
        <row r="39">
          <cell r="B39">
            <v>44980.1</v>
          </cell>
          <cell r="C39">
            <v>-2.3</v>
          </cell>
        </row>
        <row r="40">
          <cell r="B40">
            <v>22218.3</v>
          </cell>
          <cell r="C40">
            <v>-4.3</v>
          </cell>
        </row>
        <row r="41">
          <cell r="B41">
            <v>5383.2</v>
          </cell>
          <cell r="C41">
            <v>-12.6</v>
          </cell>
        </row>
        <row r="42">
          <cell r="B42">
            <v>2207.3</v>
          </cell>
          <cell r="C42">
            <v>-6.9</v>
          </cell>
        </row>
        <row r="43">
          <cell r="B43">
            <v>199.3</v>
          </cell>
          <cell r="C43">
            <v>-10.8</v>
          </cell>
        </row>
        <row r="44">
          <cell r="B44">
            <v>57985.8</v>
          </cell>
          <cell r="C44">
            <v>-6.2</v>
          </cell>
        </row>
        <row r="45">
          <cell r="B45">
            <v>52361.3</v>
          </cell>
          <cell r="C45">
            <v>2.3</v>
          </cell>
        </row>
        <row r="46">
          <cell r="B46">
            <v>17700.9</v>
          </cell>
          <cell r="C46">
            <v>6.1</v>
          </cell>
        </row>
        <row r="47">
          <cell r="B47">
            <v>16551.9</v>
          </cell>
          <cell r="C47">
            <v>-6.4</v>
          </cell>
        </row>
        <row r="48">
          <cell r="B48">
            <v>12053.6</v>
          </cell>
          <cell r="C48">
            <v>-8.1</v>
          </cell>
        </row>
        <row r="49">
          <cell r="B49">
            <v>4824.5</v>
          </cell>
          <cell r="C49">
            <v>-6.6</v>
          </cell>
        </row>
        <row r="50">
          <cell r="B50">
            <v>219730.3</v>
          </cell>
          <cell r="C50">
            <v>-7.9</v>
          </cell>
        </row>
        <row r="51">
          <cell r="B51">
            <v>45459.4</v>
          </cell>
          <cell r="C51">
            <v>-5.1</v>
          </cell>
        </row>
        <row r="52">
          <cell r="B52">
            <v>15035.2</v>
          </cell>
          <cell r="C52">
            <v>3.9</v>
          </cell>
        </row>
        <row r="53">
          <cell r="B53">
            <v>274419.3</v>
          </cell>
          <cell r="C53">
            <v>-11</v>
          </cell>
        </row>
        <row r="54">
          <cell r="B54">
            <v>4683</v>
          </cell>
          <cell r="C54">
            <v>2.2</v>
          </cell>
        </row>
        <row r="55">
          <cell r="B55">
            <v>20821.5</v>
          </cell>
          <cell r="C55">
            <v>-5.3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全省收入情况表"/>
      <sheetName val="Sheet1"/>
      <sheetName val="Sheet2"/>
    </sheetNames>
    <sheetDataSet>
      <sheetData sheetId="1">
        <row r="3">
          <cell r="B3">
            <v>1060227</v>
          </cell>
          <cell r="C3">
            <v>-11.581436077057788</v>
          </cell>
          <cell r="D3">
            <v>478169</v>
          </cell>
          <cell r="E3">
            <v>-6.308793476067223</v>
          </cell>
        </row>
        <row r="7">
          <cell r="B7">
            <v>7499</v>
          </cell>
          <cell r="C7">
            <v>-25.612538438646965</v>
          </cell>
          <cell r="D7">
            <v>4390</v>
          </cell>
          <cell r="E7">
            <v>-26.869898384141266</v>
          </cell>
        </row>
        <row r="8">
          <cell r="B8">
            <v>115749</v>
          </cell>
          <cell r="C8">
            <v>-11.174123244570637</v>
          </cell>
          <cell r="D8">
            <v>26459</v>
          </cell>
          <cell r="E8">
            <v>-10.532900520727665</v>
          </cell>
        </row>
        <row r="9">
          <cell r="B9">
            <v>12531</v>
          </cell>
          <cell r="C9">
            <v>-33.86288066712409</v>
          </cell>
          <cell r="D9">
            <v>4025</v>
          </cell>
          <cell r="E9">
            <v>-34.606011372867584</v>
          </cell>
        </row>
        <row r="10">
          <cell r="B10">
            <v>38304</v>
          </cell>
          <cell r="C10">
            <v>60.65766294773928</v>
          </cell>
          <cell r="D10">
            <v>19492</v>
          </cell>
          <cell r="E10">
            <v>77.6036446469248</v>
          </cell>
        </row>
        <row r="11">
          <cell r="B11">
            <v>86482</v>
          </cell>
          <cell r="C11">
            <v>-14.214577629647266</v>
          </cell>
          <cell r="D11">
            <v>33601</v>
          </cell>
          <cell r="E11">
            <v>-6.442990393985809</v>
          </cell>
        </row>
        <row r="12">
          <cell r="B12">
            <v>35525</v>
          </cell>
          <cell r="C12">
            <v>-17.88974921992373</v>
          </cell>
          <cell r="D12">
            <v>16040</v>
          </cell>
          <cell r="E12">
            <v>31.658868915702186</v>
          </cell>
        </row>
        <row r="13">
          <cell r="B13">
            <v>13034</v>
          </cell>
          <cell r="C13">
            <v>-19.840098400984004</v>
          </cell>
          <cell r="D13">
            <v>7632</v>
          </cell>
          <cell r="E13">
            <v>-7.153284671532845</v>
          </cell>
        </row>
        <row r="15">
          <cell r="B15">
            <v>36213</v>
          </cell>
          <cell r="C15">
            <v>-49.19755337953481</v>
          </cell>
          <cell r="D15">
            <v>21663</v>
          </cell>
          <cell r="E15">
            <v>-47.18273802267463</v>
          </cell>
        </row>
        <row r="16">
          <cell r="B16">
            <v>72955</v>
          </cell>
          <cell r="C16">
            <v>9.19118747567876</v>
          </cell>
          <cell r="D16">
            <v>41756</v>
          </cell>
          <cell r="E16">
            <v>13.90381625248915</v>
          </cell>
        </row>
        <row r="17">
          <cell r="B17">
            <v>109965</v>
          </cell>
          <cell r="C17">
            <v>76.98324561827047</v>
          </cell>
          <cell r="D17">
            <v>87481</v>
          </cell>
          <cell r="E17">
            <v>112.84914841849147</v>
          </cell>
        </row>
        <row r="18">
          <cell r="B18">
            <v>41729</v>
          </cell>
          <cell r="C18">
            <v>8.280139083502007</v>
          </cell>
          <cell r="D18">
            <v>24189</v>
          </cell>
          <cell r="E18">
            <v>14.547520954681062</v>
          </cell>
        </row>
        <row r="19">
          <cell r="B19">
            <v>34127</v>
          </cell>
          <cell r="C19">
            <v>-18.545480583335333</v>
          </cell>
          <cell r="D19">
            <v>21754</v>
          </cell>
          <cell r="E19">
            <v>-10.077711640211646</v>
          </cell>
        </row>
        <row r="20">
          <cell r="B20">
            <v>44307</v>
          </cell>
          <cell r="C20">
            <v>-12.89295193158361</v>
          </cell>
          <cell r="D20">
            <v>25781</v>
          </cell>
          <cell r="E20">
            <v>-13.651739960478281</v>
          </cell>
        </row>
      </sheetData>
      <sheetData sheetId="2">
        <row r="6">
          <cell r="B6">
            <v>234274</v>
          </cell>
          <cell r="C6">
            <v>1060227</v>
          </cell>
          <cell r="E6">
            <v>-11.581436077057795</v>
          </cell>
        </row>
        <row r="7">
          <cell r="B7">
            <v>217019</v>
          </cell>
          <cell r="C7">
            <v>848140</v>
          </cell>
          <cell r="E7">
            <v>-15.30821025260549</v>
          </cell>
        </row>
        <row r="8">
          <cell r="B8">
            <v>17255</v>
          </cell>
          <cell r="C8">
            <v>212087</v>
          </cell>
          <cell r="E8">
            <v>7.30052565808446</v>
          </cell>
        </row>
        <row r="9">
          <cell r="B9">
            <v>88182</v>
          </cell>
          <cell r="C9">
            <v>478169</v>
          </cell>
          <cell r="E9">
            <v>-6.308793476067222</v>
          </cell>
        </row>
        <row r="10">
          <cell r="B10">
            <v>72169</v>
          </cell>
          <cell r="C10">
            <v>271084</v>
          </cell>
          <cell r="E10">
            <v>-14.890490782136936</v>
          </cell>
        </row>
        <row r="11">
          <cell r="B11">
            <v>132424</v>
          </cell>
          <cell r="C11">
            <v>527925</v>
          </cell>
          <cell r="E11">
            <v>-14.986143027148715</v>
          </cell>
        </row>
        <row r="12">
          <cell r="B12">
            <v>184027</v>
          </cell>
          <cell r="C12">
            <v>1630065</v>
          </cell>
          <cell r="E12">
            <v>-6.668365272855318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C6">
            <v>28685441.420956</v>
          </cell>
          <cell r="D6">
            <v>27590030.010126002</v>
          </cell>
          <cell r="F6">
            <v>1.0261394706005547</v>
          </cell>
        </row>
        <row r="7">
          <cell r="C7">
            <v>18323341.105049</v>
          </cell>
          <cell r="D7">
            <v>16894621.799782</v>
          </cell>
          <cell r="F7">
            <v>11.437242697515003</v>
          </cell>
        </row>
        <row r="8">
          <cell r="C8">
            <v>5450035.419563</v>
          </cell>
          <cell r="D8">
            <v>5389620.655669</v>
          </cell>
          <cell r="F8">
            <v>-1.143282095657156</v>
          </cell>
        </row>
        <row r="9">
          <cell r="C9">
            <v>550714.483673</v>
          </cell>
          <cell r="D9">
            <v>755148.196451</v>
          </cell>
          <cell r="F9">
            <v>-40.85768111395384</v>
          </cell>
        </row>
        <row r="10">
          <cell r="C10">
            <v>4347621.62292</v>
          </cell>
          <cell r="D10">
            <v>4535079.798996</v>
          </cell>
          <cell r="F10">
            <v>-20.702460173767875</v>
          </cell>
        </row>
        <row r="11">
          <cell r="C11">
            <v>4152.805589</v>
          </cell>
          <cell r="D11">
            <v>5781.7469120000005</v>
          </cell>
          <cell r="F11">
            <v>-74.31157339647021</v>
          </cell>
        </row>
        <row r="12">
          <cell r="C12">
            <v>21871438.581612</v>
          </cell>
          <cell r="D12">
            <v>19937972.825663</v>
          </cell>
          <cell r="F12">
            <v>23.230964251096168</v>
          </cell>
        </row>
        <row r="13">
          <cell r="C13">
            <v>4747062.972911</v>
          </cell>
          <cell r="D13">
            <v>4442521.466125</v>
          </cell>
          <cell r="F13">
            <v>18.587410523320898</v>
          </cell>
        </row>
        <row r="14">
          <cell r="C14">
            <v>16718905.710879</v>
          </cell>
          <cell r="D14">
            <v>15174435.38561</v>
          </cell>
          <cell r="F14">
            <v>23.441126338355488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034925_1"/>
    </sheetNames>
    <sheetDataSet>
      <sheetData sheetId="0">
        <row r="6">
          <cell r="E6">
            <v>-1.9</v>
          </cell>
        </row>
        <row r="7">
          <cell r="E7" t="str">
            <v>  </v>
          </cell>
        </row>
        <row r="8">
          <cell r="E8">
            <v>-17.3</v>
          </cell>
        </row>
        <row r="9">
          <cell r="E9">
            <v>8.8</v>
          </cell>
        </row>
        <row r="10">
          <cell r="E10">
            <v>0.2</v>
          </cell>
        </row>
        <row r="11">
          <cell r="E11" t="str">
            <v>  </v>
          </cell>
        </row>
        <row r="12">
          <cell r="E12">
            <v>483.3</v>
          </cell>
        </row>
        <row r="13">
          <cell r="E13">
            <v>-3.3</v>
          </cell>
        </row>
        <row r="14">
          <cell r="E14" t="str">
            <v>  </v>
          </cell>
        </row>
        <row r="15">
          <cell r="E15">
            <v>10.4</v>
          </cell>
        </row>
        <row r="16">
          <cell r="E16">
            <v>3.3</v>
          </cell>
        </row>
        <row r="17">
          <cell r="E17">
            <v>-6.1</v>
          </cell>
        </row>
        <row r="18">
          <cell r="E18" t="str">
            <v>  </v>
          </cell>
        </row>
        <row r="19">
          <cell r="E19">
            <v>33.3</v>
          </cell>
        </row>
        <row r="20">
          <cell r="E20">
            <v>13.5</v>
          </cell>
        </row>
        <row r="21">
          <cell r="E21">
            <v>-49.6</v>
          </cell>
        </row>
        <row r="22">
          <cell r="E22">
            <v>10.5</v>
          </cell>
        </row>
        <row r="23">
          <cell r="E23">
            <v>59.1</v>
          </cell>
        </row>
        <row r="26">
          <cell r="E26">
            <v>-2.9</v>
          </cell>
        </row>
        <row r="27">
          <cell r="E27">
            <v>-1.5</v>
          </cell>
        </row>
        <row r="28">
          <cell r="E28">
            <v>-0.2</v>
          </cell>
        </row>
        <row r="29">
          <cell r="E29">
            <v>3.4</v>
          </cell>
        </row>
        <row r="30">
          <cell r="E30" t="str">
            <v>  </v>
          </cell>
        </row>
        <row r="31">
          <cell r="E31">
            <v>11</v>
          </cell>
        </row>
        <row r="32">
          <cell r="E32">
            <v>-31.9</v>
          </cell>
        </row>
        <row r="33">
          <cell r="E33">
            <v>-39.3</v>
          </cell>
        </row>
        <row r="34">
          <cell r="E34">
            <v>-15.5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、X40039_2020年4月"/>
    </sheetNames>
    <sheetDataSet>
      <sheetData sheetId="0">
        <row r="5">
          <cell r="C5">
            <v>506459</v>
          </cell>
          <cell r="E5">
            <v>3.41</v>
          </cell>
        </row>
        <row r="6">
          <cell r="C6">
            <v>411146</v>
          </cell>
          <cell r="E6">
            <v>10.21</v>
          </cell>
        </row>
        <row r="7">
          <cell r="C7">
            <v>45918</v>
          </cell>
          <cell r="E7">
            <v>9.74</v>
          </cell>
        </row>
        <row r="8">
          <cell r="C8">
            <v>1058480</v>
          </cell>
          <cell r="E8">
            <v>-17.88</v>
          </cell>
        </row>
        <row r="9">
          <cell r="C9">
            <v>983195</v>
          </cell>
          <cell r="E9">
            <v>-11.2</v>
          </cell>
        </row>
        <row r="10">
          <cell r="C10">
            <v>635868</v>
          </cell>
          <cell r="E10">
            <v>-23.78</v>
          </cell>
        </row>
        <row r="11">
          <cell r="C11">
            <v>580336</v>
          </cell>
          <cell r="E11">
            <v>-19.04</v>
          </cell>
        </row>
        <row r="12">
          <cell r="C12">
            <v>22128324</v>
          </cell>
          <cell r="E12">
            <v>5.55</v>
          </cell>
        </row>
        <row r="13">
          <cell r="C13">
            <v>16985051</v>
          </cell>
          <cell r="E13">
            <v>4.17</v>
          </cell>
        </row>
        <row r="14">
          <cell r="C14">
            <v>1454941</v>
          </cell>
          <cell r="E14">
            <v>-32.6</v>
          </cell>
        </row>
        <row r="15">
          <cell r="C15">
            <v>1144392</v>
          </cell>
          <cell r="E15">
            <v>-34.26</v>
          </cell>
        </row>
        <row r="16">
          <cell r="C16">
            <v>858389</v>
          </cell>
          <cell r="E16">
            <v>-26.51</v>
          </cell>
        </row>
        <row r="17">
          <cell r="C17">
            <v>708863</v>
          </cell>
          <cell r="E17">
            <v>-16.26</v>
          </cell>
        </row>
        <row r="22">
          <cell r="C22">
            <v>1037741</v>
          </cell>
          <cell r="E22">
            <v>-5.87</v>
          </cell>
        </row>
        <row r="23">
          <cell r="C23">
            <v>551073</v>
          </cell>
          <cell r="E23">
            <v>1.98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PI"/>
      <sheetName val="SCPI排名"/>
      <sheetName val="Sheet3"/>
    </sheetNames>
    <sheetDataSet>
      <sheetData sheetId="0">
        <row r="9">
          <cell r="B9">
            <v>98.90069407</v>
          </cell>
          <cell r="C9">
            <v>102.43913678</v>
          </cell>
          <cell r="D9">
            <v>103.75034396</v>
          </cell>
        </row>
        <row r="10">
          <cell r="B10">
            <v>97.32160419</v>
          </cell>
          <cell r="C10">
            <v>110.00869496</v>
          </cell>
          <cell r="D10">
            <v>112.97172552</v>
          </cell>
        </row>
        <row r="17">
          <cell r="B17">
            <v>99.74734812</v>
          </cell>
          <cell r="C17">
            <v>99.684726</v>
          </cell>
          <cell r="D17">
            <v>99.97812941</v>
          </cell>
        </row>
        <row r="18">
          <cell r="B18">
            <v>98.67238122</v>
          </cell>
          <cell r="C18">
            <v>97.81150721</v>
          </cell>
          <cell r="D18">
            <v>99.1221206</v>
          </cell>
        </row>
        <row r="19">
          <cell r="B19">
            <v>100.18499513</v>
          </cell>
          <cell r="C19">
            <v>99.95631179</v>
          </cell>
          <cell r="D19">
            <v>99.40967564</v>
          </cell>
        </row>
        <row r="20">
          <cell r="B20">
            <v>99.10955634</v>
          </cell>
          <cell r="C20">
            <v>95.56205884</v>
          </cell>
          <cell r="D20">
            <v>97.88563688</v>
          </cell>
        </row>
        <row r="21">
          <cell r="B21">
            <v>99.89603348</v>
          </cell>
          <cell r="C21">
            <v>100.95511647</v>
          </cell>
          <cell r="D21">
            <v>101.11856779</v>
          </cell>
        </row>
        <row r="22">
          <cell r="B22">
            <v>102.15966897</v>
          </cell>
          <cell r="C22">
            <v>102.63962605</v>
          </cell>
          <cell r="D22">
            <v>101.10651649</v>
          </cell>
        </row>
        <row r="23">
          <cell r="B23">
            <v>99.72120981</v>
          </cell>
          <cell r="C23">
            <v>104.68484857</v>
          </cell>
          <cell r="D23">
            <v>104.37156443</v>
          </cell>
        </row>
        <row r="28">
          <cell r="B28">
            <v>98.80774225</v>
          </cell>
          <cell r="C28">
            <v>101.34041611</v>
          </cell>
          <cell r="D28">
            <v>102.97153714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-4月 "/>
    </sheetNames>
    <sheetDataSet>
      <sheetData sheetId="0">
        <row r="4">
          <cell r="D4">
            <v>-1.9</v>
          </cell>
        </row>
        <row r="5">
          <cell r="D5">
            <v>18.6</v>
          </cell>
        </row>
        <row r="6">
          <cell r="D6">
            <v>23.2</v>
          </cell>
        </row>
        <row r="7">
          <cell r="D7">
            <v>5.2</v>
          </cell>
        </row>
        <row r="8">
          <cell r="D8">
            <v>0.4</v>
          </cell>
        </row>
        <row r="9">
          <cell r="D9">
            <v>14.6</v>
          </cell>
        </row>
        <row r="10">
          <cell r="D10">
            <v>20.1</v>
          </cell>
        </row>
        <row r="11">
          <cell r="D11">
            <v>43.4</v>
          </cell>
        </row>
        <row r="12">
          <cell r="D12">
            <v>-29.3</v>
          </cell>
        </row>
        <row r="13">
          <cell r="D13">
            <v>-28.2</v>
          </cell>
        </row>
        <row r="14">
          <cell r="D14">
            <v>-27.2</v>
          </cell>
        </row>
        <row r="15">
          <cell r="D15">
            <v>13.9</v>
          </cell>
        </row>
        <row r="16">
          <cell r="D16">
            <v>28.6</v>
          </cell>
        </row>
        <row r="17">
          <cell r="D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D9" sqref="D9"/>
    </sheetView>
  </sheetViews>
  <sheetFormatPr defaultColWidth="8.00390625" defaultRowHeight="14.25"/>
  <cols>
    <col min="1" max="1" width="20.875" style="234" bestFit="1" customWidth="1"/>
    <col min="2" max="2" width="8.00390625" style="234" customWidth="1"/>
    <col min="3" max="3" width="17.625" style="234" customWidth="1"/>
    <col min="4" max="4" width="13.125" style="234" customWidth="1"/>
    <col min="5" max="6" width="8.00390625" style="49" customWidth="1"/>
    <col min="7" max="10" width="7.375" style="49" customWidth="1"/>
    <col min="11" max="16384" width="8.00390625" style="49" customWidth="1"/>
  </cols>
  <sheetData>
    <row r="1" spans="1:4" ht="35.25" customHeight="1">
      <c r="A1" s="264" t="s">
        <v>313</v>
      </c>
      <c r="B1" s="264"/>
      <c r="C1" s="264"/>
      <c r="D1" s="264"/>
    </row>
    <row r="2" spans="1:4" ht="35.25" customHeight="1">
      <c r="A2" s="235"/>
      <c r="B2" s="235"/>
      <c r="C2" s="235"/>
      <c r="D2" s="235"/>
    </row>
    <row r="3" spans="1:4" ht="35.25" customHeight="1">
      <c r="A3" s="236" t="s">
        <v>0</v>
      </c>
      <c r="B3" s="237" t="s">
        <v>1</v>
      </c>
      <c r="C3" s="237" t="s">
        <v>2</v>
      </c>
      <c r="D3" s="238" t="s">
        <v>3</v>
      </c>
    </row>
    <row r="4" spans="1:4" ht="35.25" customHeight="1">
      <c r="A4" s="236" t="s">
        <v>4</v>
      </c>
      <c r="B4" s="237" t="s">
        <v>5</v>
      </c>
      <c r="C4" s="239" t="s">
        <v>6</v>
      </c>
      <c r="D4" s="240" t="s">
        <v>7</v>
      </c>
    </row>
    <row r="5" spans="1:4" ht="35.25" customHeight="1">
      <c r="A5" s="236" t="s">
        <v>8</v>
      </c>
      <c r="B5" s="237" t="s">
        <v>5</v>
      </c>
      <c r="C5" s="241">
        <v>0.075</v>
      </c>
      <c r="D5" s="241">
        <v>0.075</v>
      </c>
    </row>
    <row r="6" spans="1:4" ht="35.25" customHeight="1">
      <c r="A6" s="236" t="s">
        <v>9</v>
      </c>
      <c r="B6" s="237" t="s">
        <v>5</v>
      </c>
      <c r="C6" s="242" t="s">
        <v>10</v>
      </c>
      <c r="D6" s="241">
        <v>0.1</v>
      </c>
    </row>
    <row r="7" spans="1:4" ht="35.25" customHeight="1">
      <c r="A7" s="236" t="s">
        <v>11</v>
      </c>
      <c r="B7" s="237" t="s">
        <v>5</v>
      </c>
      <c r="C7" s="242" t="s">
        <v>10</v>
      </c>
      <c r="D7" s="241">
        <v>0.1</v>
      </c>
    </row>
    <row r="8" spans="1:4" ht="35.25" customHeight="1">
      <c r="A8" s="236" t="s">
        <v>12</v>
      </c>
      <c r="B8" s="237" t="s">
        <v>5</v>
      </c>
      <c r="C8" s="242" t="s">
        <v>13</v>
      </c>
      <c r="D8" s="243">
        <v>0.3</v>
      </c>
    </row>
    <row r="9" spans="1:4" ht="35.25" customHeight="1">
      <c r="A9" s="236" t="s">
        <v>14</v>
      </c>
      <c r="B9" s="237" t="s">
        <v>5</v>
      </c>
      <c r="C9" s="242" t="s">
        <v>15</v>
      </c>
      <c r="D9" s="242" t="s">
        <v>16</v>
      </c>
    </row>
    <row r="10" spans="1:4" ht="35.25" customHeight="1">
      <c r="A10" s="244" t="s">
        <v>17</v>
      </c>
      <c r="B10" s="237" t="s">
        <v>5</v>
      </c>
      <c r="C10" s="243" t="s">
        <v>18</v>
      </c>
      <c r="D10" s="243">
        <v>0.04</v>
      </c>
    </row>
    <row r="11" spans="1:4" ht="35.25" customHeight="1">
      <c r="A11" s="236" t="s">
        <v>19</v>
      </c>
      <c r="B11" s="237" t="s">
        <v>5</v>
      </c>
      <c r="C11" s="245" t="s">
        <v>20</v>
      </c>
      <c r="D11" s="246">
        <v>0.085</v>
      </c>
    </row>
    <row r="12" spans="1:4" ht="35.25" customHeight="1">
      <c r="A12" s="244" t="s">
        <v>21</v>
      </c>
      <c r="B12" s="237" t="s">
        <v>5</v>
      </c>
      <c r="C12" s="242" t="s">
        <v>22</v>
      </c>
      <c r="D12" s="242" t="s">
        <v>23</v>
      </c>
    </row>
    <row r="13" spans="1:4" ht="35.25" customHeight="1">
      <c r="A13" s="236" t="s">
        <v>24</v>
      </c>
      <c r="B13" s="237" t="s">
        <v>5</v>
      </c>
      <c r="C13" s="247" t="s">
        <v>25</v>
      </c>
      <c r="D13" s="247" t="s">
        <v>26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">
      <selection activeCell="K20" sqref="K20"/>
    </sheetView>
  </sheetViews>
  <sheetFormatPr defaultColWidth="8.00390625" defaultRowHeight="14.25"/>
  <cols>
    <col min="1" max="1" width="36.25390625" style="0" customWidth="1"/>
    <col min="2" max="2" width="17.50390625" style="0" customWidth="1"/>
    <col min="3" max="3" width="12.625" style="0" customWidth="1"/>
  </cols>
  <sheetData>
    <row r="1" spans="1:3" ht="42.75" customHeight="1">
      <c r="A1" s="279" t="s">
        <v>179</v>
      </c>
      <c r="B1" s="279"/>
      <c r="C1" s="279"/>
    </row>
    <row r="2" spans="1:3" ht="6.75" customHeight="1">
      <c r="A2" s="93"/>
      <c r="B2" s="93"/>
      <c r="C2" s="93"/>
    </row>
    <row r="3" spans="1:3" ht="15.75" customHeight="1">
      <c r="A3" s="94"/>
      <c r="B3" s="293"/>
      <c r="C3" s="293"/>
    </row>
    <row r="4" spans="1:3" ht="32.25" customHeight="1">
      <c r="A4" s="95" t="s">
        <v>67</v>
      </c>
      <c r="B4" s="96" t="s">
        <v>180</v>
      </c>
      <c r="C4" s="97" t="s">
        <v>56</v>
      </c>
    </row>
    <row r="5" spans="1:3" ht="17.25">
      <c r="A5" s="98" t="s">
        <v>181</v>
      </c>
      <c r="B5" s="99">
        <f>'[3]Sheet1'!$B31/10000</f>
        <v>106.87387</v>
      </c>
      <c r="C5" s="100">
        <f>ROUND('[3]Sheet1'!$C$31,1)</f>
        <v>-7</v>
      </c>
    </row>
    <row r="6" spans="1:3" ht="21" customHeight="1">
      <c r="A6" s="98" t="s">
        <v>182</v>
      </c>
      <c r="B6" s="101">
        <f>'[3]Sheet1'!$B33/10000</f>
        <v>11.554910000000001</v>
      </c>
      <c r="C6" s="102">
        <f>ROUND('[3]Sheet1'!$C33,1)</f>
        <v>-1.4</v>
      </c>
    </row>
    <row r="7" spans="1:3" ht="21" customHeight="1">
      <c r="A7" s="98" t="s">
        <v>183</v>
      </c>
      <c r="B7" s="101">
        <f>'[3]Sheet1'!$B34/10000</f>
        <v>1.11516</v>
      </c>
      <c r="C7" s="102">
        <f>ROUND('[3]Sheet1'!$C34,1)</f>
        <v>0.3</v>
      </c>
    </row>
    <row r="8" spans="1:3" ht="21" customHeight="1">
      <c r="A8" s="98" t="s">
        <v>184</v>
      </c>
      <c r="B8" s="101">
        <f>'[3]Sheet1'!$B35/10000</f>
        <v>2.22896</v>
      </c>
      <c r="C8" s="102">
        <f>ROUND('[3]Sheet1'!$C35,1)</f>
        <v>-5.1</v>
      </c>
    </row>
    <row r="9" spans="1:3" ht="21" customHeight="1">
      <c r="A9" s="98" t="s">
        <v>185</v>
      </c>
      <c r="B9" s="101">
        <f>'[3]Sheet1'!$B36/10000</f>
        <v>7.600810000000001</v>
      </c>
      <c r="C9" s="102">
        <f>ROUND('[3]Sheet1'!$C36,1)</f>
        <v>-4.9</v>
      </c>
    </row>
    <row r="10" spans="1:3" ht="21" customHeight="1">
      <c r="A10" s="98" t="s">
        <v>186</v>
      </c>
      <c r="B10" s="101">
        <f>'[3]Sheet1'!$B37/10000</f>
        <v>0.60075</v>
      </c>
      <c r="C10" s="102">
        <f>ROUND('[3]Sheet1'!$C37,1)</f>
        <v>-0.1</v>
      </c>
    </row>
    <row r="11" spans="1:3" ht="21" customHeight="1">
      <c r="A11" s="98" t="s">
        <v>187</v>
      </c>
      <c r="B11" s="101">
        <f>'[3]Sheet1'!$B38/10000</f>
        <v>2.11179</v>
      </c>
      <c r="C11" s="102">
        <f>ROUND('[3]Sheet1'!$C38,1)</f>
        <v>-34.7</v>
      </c>
    </row>
    <row r="12" spans="1:3" ht="21" customHeight="1">
      <c r="A12" s="98" t="s">
        <v>188</v>
      </c>
      <c r="B12" s="101">
        <f>'[3]Sheet1'!$B39/10000</f>
        <v>4.49801</v>
      </c>
      <c r="C12" s="102">
        <f>ROUND('[3]Sheet1'!$C39,1)</f>
        <v>-2.3</v>
      </c>
    </row>
    <row r="13" spans="1:3" ht="21" customHeight="1">
      <c r="A13" s="98" t="s">
        <v>189</v>
      </c>
      <c r="B13" s="101">
        <f>'[3]Sheet1'!$B40/10000</f>
        <v>2.2218299999999997</v>
      </c>
      <c r="C13" s="102">
        <f>ROUND('[3]Sheet1'!$C40,1)</f>
        <v>-4.3</v>
      </c>
    </row>
    <row r="14" spans="1:3" ht="21" customHeight="1">
      <c r="A14" s="98" t="s">
        <v>190</v>
      </c>
      <c r="B14" s="101">
        <f>'[3]Sheet1'!$B41/10000</f>
        <v>0.53832</v>
      </c>
      <c r="C14" s="102">
        <f>ROUND('[3]Sheet1'!$C41,1)</f>
        <v>-12.6</v>
      </c>
    </row>
    <row r="15" spans="1:3" ht="21" customHeight="1">
      <c r="A15" s="98" t="s">
        <v>191</v>
      </c>
      <c r="B15" s="101">
        <f>'[3]Sheet1'!$B42/10000</f>
        <v>0.22073</v>
      </c>
      <c r="C15" s="102">
        <f>ROUND('[3]Sheet1'!$C42,1)</f>
        <v>-6.9</v>
      </c>
    </row>
    <row r="16" spans="1:3" ht="21" customHeight="1">
      <c r="A16" s="98" t="s">
        <v>192</v>
      </c>
      <c r="B16" s="101">
        <f>'[3]Sheet1'!$B43/10000</f>
        <v>0.01993</v>
      </c>
      <c r="C16" s="102">
        <f>ROUND('[3]Sheet1'!$C43,1)</f>
        <v>-10.8</v>
      </c>
    </row>
    <row r="17" spans="1:3" ht="21" customHeight="1">
      <c r="A17" s="98" t="s">
        <v>193</v>
      </c>
      <c r="B17" s="101">
        <f>'[3]Sheet1'!$B44/10000</f>
        <v>5.79858</v>
      </c>
      <c r="C17" s="102">
        <f>ROUND('[3]Sheet1'!$C44,1)</f>
        <v>-6.2</v>
      </c>
    </row>
    <row r="18" spans="1:3" ht="21" customHeight="1">
      <c r="A18" s="98" t="s">
        <v>194</v>
      </c>
      <c r="B18" s="101">
        <f>'[3]Sheet1'!$B45/10000</f>
        <v>5.23613</v>
      </c>
      <c r="C18" s="102">
        <f>ROUND('[3]Sheet1'!$C45,1)</f>
        <v>2.3</v>
      </c>
    </row>
    <row r="19" spans="1:3" ht="21" customHeight="1">
      <c r="A19" s="98" t="s">
        <v>195</v>
      </c>
      <c r="B19" s="101">
        <f>'[3]Sheet1'!$B46/10000</f>
        <v>1.7700900000000002</v>
      </c>
      <c r="C19" s="102">
        <f>ROUND('[3]Sheet1'!$C46,1)</f>
        <v>6.1</v>
      </c>
    </row>
    <row r="20" spans="1:3" ht="21" customHeight="1">
      <c r="A20" s="98" t="s">
        <v>196</v>
      </c>
      <c r="B20" s="101">
        <f>'[3]Sheet1'!$B47/10000</f>
        <v>1.6551900000000002</v>
      </c>
      <c r="C20" s="102">
        <f>ROUND('[3]Sheet1'!$C47,1)</f>
        <v>-6.4</v>
      </c>
    </row>
    <row r="21" spans="1:3" ht="21" customHeight="1">
      <c r="A21" s="98" t="s">
        <v>197</v>
      </c>
      <c r="B21" s="101">
        <f>'[3]Sheet1'!$B48/10000</f>
        <v>1.20536</v>
      </c>
      <c r="C21" s="102">
        <f>ROUND('[3]Sheet1'!$C48,1)</f>
        <v>-8.1</v>
      </c>
    </row>
    <row r="22" spans="1:3" ht="21" customHeight="1">
      <c r="A22" s="98" t="s">
        <v>198</v>
      </c>
      <c r="B22" s="101">
        <f>'[3]Sheet1'!$B49/10000</f>
        <v>0.48245</v>
      </c>
      <c r="C22" s="102">
        <f>ROUND('[3]Sheet1'!$C49,1)</f>
        <v>-6.6</v>
      </c>
    </row>
    <row r="23" spans="1:3" ht="21" customHeight="1">
      <c r="A23" s="98" t="s">
        <v>199</v>
      </c>
      <c r="B23" s="101">
        <f>'[3]Sheet1'!$B50/10000</f>
        <v>21.973029999999998</v>
      </c>
      <c r="C23" s="102">
        <f>ROUND('[3]Sheet1'!$C50,1)</f>
        <v>-7.9</v>
      </c>
    </row>
    <row r="24" spans="1:3" ht="21" customHeight="1">
      <c r="A24" s="98" t="s">
        <v>200</v>
      </c>
      <c r="B24" s="101">
        <f>'[3]Sheet1'!$B51/10000</f>
        <v>4.54594</v>
      </c>
      <c r="C24" s="102">
        <f>ROUND('[3]Sheet1'!$C51,1)</f>
        <v>-5.1</v>
      </c>
    </row>
    <row r="25" spans="1:3" ht="21" customHeight="1">
      <c r="A25" s="98" t="s">
        <v>201</v>
      </c>
      <c r="B25" s="101">
        <f>'[3]Sheet1'!$B52/10000</f>
        <v>1.50352</v>
      </c>
      <c r="C25" s="102">
        <f>ROUND('[3]Sheet1'!$C52,1)</f>
        <v>3.9</v>
      </c>
    </row>
    <row r="26" spans="1:3" ht="21" customHeight="1">
      <c r="A26" s="98" t="s">
        <v>202</v>
      </c>
      <c r="B26" s="101">
        <f>'[3]Sheet1'!$B53/10000</f>
        <v>27.44193</v>
      </c>
      <c r="C26" s="102">
        <f>ROUND('[3]Sheet1'!$C53,1)</f>
        <v>-11</v>
      </c>
    </row>
    <row r="27" spans="1:3" ht="21" customHeight="1">
      <c r="A27" s="98" t="s">
        <v>203</v>
      </c>
      <c r="B27" s="101">
        <f>'[3]Sheet1'!$B54/10000</f>
        <v>0.4683</v>
      </c>
      <c r="C27" s="102">
        <f>ROUND('[3]Sheet1'!$C54,1)</f>
        <v>2.2</v>
      </c>
    </row>
    <row r="28" spans="1:3" ht="21" customHeight="1">
      <c r="A28" s="103" t="s">
        <v>204</v>
      </c>
      <c r="B28" s="104">
        <f>'[3]Sheet1'!$B55/10000</f>
        <v>2.08215</v>
      </c>
      <c r="C28" s="105">
        <f>ROUND('[3]Sheet1'!$C55,1)</f>
        <v>-5.3</v>
      </c>
    </row>
  </sheetData>
  <sheetProtection/>
  <mergeCells count="2">
    <mergeCell ref="A1:C1"/>
    <mergeCell ref="B3:C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K21" sqref="K21"/>
    </sheetView>
  </sheetViews>
  <sheetFormatPr defaultColWidth="9.00390625" defaultRowHeight="14.25"/>
  <cols>
    <col min="1" max="1" width="29.375" style="7" customWidth="1"/>
    <col min="2" max="2" width="20.25390625" style="79" customWidth="1"/>
    <col min="3" max="3" width="17.50390625" style="80" customWidth="1"/>
    <col min="4" max="5" width="10.75390625" style="7" customWidth="1"/>
    <col min="6" max="16384" width="9.00390625" style="7" customWidth="1"/>
  </cols>
  <sheetData>
    <row r="1" spans="1:3" ht="39.75" customHeight="1">
      <c r="A1" s="294" t="s">
        <v>278</v>
      </c>
      <c r="B1" s="295"/>
      <c r="C1" s="294"/>
    </row>
    <row r="2" spans="1:3" ht="19.5" customHeight="1">
      <c r="A2" s="81" t="s">
        <v>205</v>
      </c>
      <c r="B2" s="82" t="s">
        <v>180</v>
      </c>
      <c r="C2" s="83" t="s">
        <v>56</v>
      </c>
    </row>
    <row r="3" spans="1:3" ht="19.5" customHeight="1">
      <c r="A3" s="84" t="s">
        <v>40</v>
      </c>
      <c r="B3" s="85">
        <v>120.8</v>
      </c>
      <c r="C3" s="249">
        <v>39.33</v>
      </c>
    </row>
    <row r="4" spans="1:3" ht="19.5" customHeight="1">
      <c r="A4" s="86" t="s">
        <v>41</v>
      </c>
      <c r="B4" s="85">
        <v>58.37</v>
      </c>
      <c r="C4" s="249">
        <v>22.7</v>
      </c>
    </row>
    <row r="5" spans="1:3" ht="19.5" customHeight="1">
      <c r="A5" s="87" t="s">
        <v>42</v>
      </c>
      <c r="B5" s="85">
        <v>62.42</v>
      </c>
      <c r="C5" s="249">
        <v>59.55</v>
      </c>
    </row>
    <row r="6" spans="1:3" ht="19.5" customHeight="1">
      <c r="A6" s="84" t="s">
        <v>206</v>
      </c>
      <c r="B6" s="88"/>
      <c r="C6" s="250"/>
    </row>
    <row r="7" spans="1:5" ht="19.5" customHeight="1">
      <c r="A7" s="86" t="s">
        <v>207</v>
      </c>
      <c r="B7" s="85">
        <v>115.3424</v>
      </c>
      <c r="C7" s="249">
        <v>35.4877</v>
      </c>
      <c r="E7" s="89"/>
    </row>
    <row r="8" spans="1:5" ht="19.5" customHeight="1">
      <c r="A8" s="86" t="s">
        <v>208</v>
      </c>
      <c r="B8" s="85">
        <v>2.8568</v>
      </c>
      <c r="C8" s="249">
        <v>133.8301</v>
      </c>
      <c r="E8" s="89"/>
    </row>
    <row r="9" spans="1:5" ht="19.5" customHeight="1">
      <c r="A9" s="86" t="s">
        <v>209</v>
      </c>
      <c r="B9" s="85">
        <v>2.3849</v>
      </c>
      <c r="C9" s="249">
        <v>951.0927</v>
      </c>
      <c r="E9" s="89"/>
    </row>
    <row r="10" spans="1:5" ht="19.5" customHeight="1">
      <c r="A10" s="86" t="s">
        <v>210</v>
      </c>
      <c r="B10" s="85">
        <v>0.2205</v>
      </c>
      <c r="C10" s="249">
        <v>91.6635</v>
      </c>
      <c r="E10" s="89"/>
    </row>
    <row r="11" spans="1:5" ht="19.5" customHeight="1">
      <c r="A11" s="87" t="s">
        <v>211</v>
      </c>
      <c r="B11" s="85">
        <v>0</v>
      </c>
      <c r="C11" s="249">
        <v>-100</v>
      </c>
      <c r="E11" s="89"/>
    </row>
    <row r="12" spans="1:3" ht="19.5" customHeight="1">
      <c r="A12" s="91" t="s">
        <v>212</v>
      </c>
      <c r="B12" s="85"/>
      <c r="C12" s="249"/>
    </row>
    <row r="13" spans="1:5" ht="19.5" customHeight="1">
      <c r="A13" s="86" t="s">
        <v>213</v>
      </c>
      <c r="B13" s="85">
        <v>94.3445</v>
      </c>
      <c r="C13" s="249">
        <v>29.9308</v>
      </c>
      <c r="D13" s="89"/>
      <c r="E13" s="89"/>
    </row>
    <row r="14" spans="1:5" ht="19.5" customHeight="1">
      <c r="A14" s="86" t="s">
        <v>214</v>
      </c>
      <c r="B14" s="85">
        <v>1.6626</v>
      </c>
      <c r="C14" s="249">
        <v>-19.9132</v>
      </c>
      <c r="D14" s="89"/>
      <c r="E14" s="89"/>
    </row>
    <row r="15" spans="1:5" ht="19.5" customHeight="1">
      <c r="A15" s="86" t="s">
        <v>215</v>
      </c>
      <c r="B15" s="85">
        <v>10.6425</v>
      </c>
      <c r="C15" s="249">
        <v>292.0151</v>
      </c>
      <c r="D15" s="89"/>
      <c r="E15" s="89"/>
    </row>
    <row r="16" spans="1:5" ht="19.5" customHeight="1">
      <c r="A16" s="86" t="s">
        <v>271</v>
      </c>
      <c r="B16" s="90">
        <v>0.0003</v>
      </c>
      <c r="C16" s="249">
        <v>-25.7974</v>
      </c>
      <c r="D16" s="89"/>
      <c r="E16" s="89"/>
    </row>
    <row r="17" spans="1:5" ht="19.5" customHeight="1">
      <c r="A17" s="86" t="s">
        <v>272</v>
      </c>
      <c r="B17" s="90">
        <v>0.0014</v>
      </c>
      <c r="C17" s="249">
        <v>339.9279</v>
      </c>
      <c r="D17" s="89"/>
      <c r="E17" s="89"/>
    </row>
    <row r="18" spans="1:5" ht="19.5" customHeight="1">
      <c r="A18" s="86" t="s">
        <v>273</v>
      </c>
      <c r="B18" s="85">
        <v>0</v>
      </c>
      <c r="C18" s="249">
        <v>-100</v>
      </c>
      <c r="D18" s="89"/>
      <c r="E18" s="89"/>
    </row>
    <row r="19" spans="1:5" ht="19.5" customHeight="1">
      <c r="A19" s="86" t="s">
        <v>274</v>
      </c>
      <c r="B19" s="85">
        <v>7.6012</v>
      </c>
      <c r="C19" s="249">
        <v>-10.6543</v>
      </c>
      <c r="D19" s="89"/>
      <c r="E19" s="89"/>
    </row>
    <row r="20" spans="1:5" ht="19.5" customHeight="1">
      <c r="A20" s="87" t="s">
        <v>275</v>
      </c>
      <c r="B20" s="85">
        <v>0.2989</v>
      </c>
      <c r="C20" s="249" t="s">
        <v>216</v>
      </c>
      <c r="D20" s="89"/>
      <c r="E20" s="92"/>
    </row>
    <row r="21" ht="12.75" customHeight="1">
      <c r="C21" s="92"/>
    </row>
  </sheetData>
  <sheetProtection/>
  <mergeCells count="1">
    <mergeCell ref="A1:C1"/>
  </mergeCells>
  <printOptions horizontalCentered="1"/>
  <pageMargins left="0.59" right="0.59" top="0.71" bottom="0.98" header="0.43000000000000005" footer="0.5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">
      <selection activeCell="B21" sqref="B21:F21"/>
    </sheetView>
  </sheetViews>
  <sheetFormatPr defaultColWidth="8.00390625" defaultRowHeight="14.25"/>
  <cols>
    <col min="1" max="1" width="36.375" style="0" customWidth="1"/>
    <col min="2" max="2" width="13.375" style="0" customWidth="1"/>
    <col min="3" max="3" width="14.00390625" style="48" customWidth="1"/>
    <col min="4" max="4" width="13.00390625" style="0" bestFit="1" customWidth="1"/>
  </cols>
  <sheetData>
    <row r="1" spans="1:4" ht="24.75">
      <c r="A1" s="278" t="s">
        <v>217</v>
      </c>
      <c r="B1" s="278"/>
      <c r="C1" s="278"/>
      <c r="D1" s="278"/>
    </row>
    <row r="2" spans="1:4" ht="15.75">
      <c r="A2" s="49"/>
      <c r="B2" s="49"/>
      <c r="C2" s="49"/>
      <c r="D2" s="50"/>
    </row>
    <row r="3" spans="1:4" ht="17.25">
      <c r="A3" s="51"/>
      <c r="B3" s="51"/>
      <c r="C3" s="51"/>
      <c r="D3" s="52" t="s">
        <v>218</v>
      </c>
    </row>
    <row r="4" spans="1:4" ht="26.25" customHeight="1">
      <c r="A4" s="53" t="s">
        <v>219</v>
      </c>
      <c r="B4" s="53" t="s">
        <v>220</v>
      </c>
      <c r="C4" s="53" t="s">
        <v>221</v>
      </c>
      <c r="D4" s="54" t="s">
        <v>164</v>
      </c>
    </row>
    <row r="5" spans="1:5" s="1" customFormat="1" ht="26.25" customHeight="1">
      <c r="A5" s="55" t="s">
        <v>222</v>
      </c>
      <c r="B5" s="56">
        <f>'[4]Sheet2'!B6/10000</f>
        <v>23.4274</v>
      </c>
      <c r="C5" s="57">
        <f>'[4]Sheet2'!C6/10000</f>
        <v>106.0227</v>
      </c>
      <c r="D5" s="58">
        <f>ROUND('[4]Sheet2'!$E6,1)</f>
        <v>-11.6</v>
      </c>
      <c r="E5" s="59"/>
    </row>
    <row r="6" spans="1:5" ht="26.25" customHeight="1">
      <c r="A6" s="60" t="s">
        <v>223</v>
      </c>
      <c r="B6" s="61">
        <f>'[4]Sheet2'!B7/10000</f>
        <v>21.7019</v>
      </c>
      <c r="C6" s="62">
        <f>'[4]Sheet2'!C7/10000</f>
        <v>84.814</v>
      </c>
      <c r="D6" s="63">
        <f>ROUND('[4]Sheet2'!$E7,1)</f>
        <v>-15.3</v>
      </c>
      <c r="E6" s="59"/>
    </row>
    <row r="7" spans="1:5" ht="26.25" customHeight="1">
      <c r="A7" s="60" t="s">
        <v>224</v>
      </c>
      <c r="B7" s="61">
        <f>'[4]Sheet2'!B8/10000</f>
        <v>1.7255</v>
      </c>
      <c r="C7" s="62">
        <f>'[4]Sheet2'!C8/10000</f>
        <v>21.2087</v>
      </c>
      <c r="D7" s="63">
        <f>ROUND('[4]Sheet2'!$E8,1)</f>
        <v>7.3</v>
      </c>
      <c r="E7" s="59"/>
    </row>
    <row r="8" spans="1:5" ht="26.25" customHeight="1">
      <c r="A8" s="60" t="s">
        <v>225</v>
      </c>
      <c r="B8" s="61">
        <f>'[4]Sheet2'!B9/10000</f>
        <v>8.8182</v>
      </c>
      <c r="C8" s="62">
        <f>'[4]Sheet2'!C9/10000</f>
        <v>47.8169</v>
      </c>
      <c r="D8" s="63">
        <f>ROUND('[4]Sheet2'!$E9,1)</f>
        <v>-6.3</v>
      </c>
      <c r="E8" s="59"/>
    </row>
    <row r="9" spans="1:5" ht="26.25" customHeight="1">
      <c r="A9" s="60" t="s">
        <v>223</v>
      </c>
      <c r="B9" s="61">
        <f>'[4]Sheet2'!B10/10000</f>
        <v>7.2169</v>
      </c>
      <c r="C9" s="62">
        <f>'[4]Sheet2'!C10/10000</f>
        <v>27.1084</v>
      </c>
      <c r="D9" s="63">
        <f>ROUND('[4]Sheet2'!$E10,1)</f>
        <v>-14.9</v>
      </c>
      <c r="E9" s="59"/>
    </row>
    <row r="10" spans="1:5" ht="26.25" customHeight="1">
      <c r="A10" s="64" t="s">
        <v>226</v>
      </c>
      <c r="B10" s="61">
        <f>'[4]Sheet2'!B11/10000</f>
        <v>13.2424</v>
      </c>
      <c r="C10" s="62">
        <f>'[4]Sheet2'!C11/10000</f>
        <v>52.7925</v>
      </c>
      <c r="D10" s="63">
        <f>ROUND('[4]Sheet2'!$E11,1)</f>
        <v>-15</v>
      </c>
      <c r="E10" s="59"/>
    </row>
    <row r="11" spans="1:5" s="1" customFormat="1" ht="26.25" customHeight="1">
      <c r="A11" s="65" t="s">
        <v>227</v>
      </c>
      <c r="B11" s="66">
        <f>'[4]Sheet2'!B12/10000</f>
        <v>18.4027</v>
      </c>
      <c r="C11" s="67">
        <f>'[4]Sheet2'!C12/10000</f>
        <v>163.0065</v>
      </c>
      <c r="D11" s="68">
        <f>ROUND('[4]Sheet2'!$E12,1)</f>
        <v>-6.7</v>
      </c>
      <c r="E11" s="59"/>
    </row>
    <row r="12" spans="1:4" ht="26.25" customHeight="1">
      <c r="A12" s="53" t="s">
        <v>228</v>
      </c>
      <c r="B12" s="69" t="s">
        <v>229</v>
      </c>
      <c r="C12" s="70" t="s">
        <v>230</v>
      </c>
      <c r="D12" s="71" t="s">
        <v>231</v>
      </c>
    </row>
    <row r="13" spans="1:4" ht="26.25" customHeight="1">
      <c r="A13" s="72" t="s">
        <v>232</v>
      </c>
      <c r="B13" s="73">
        <f>'[5]Sheet1'!$C6/10000</f>
        <v>2868.5441420956</v>
      </c>
      <c r="C13" s="74">
        <f>'[5]Sheet1'!D6/10000</f>
        <v>2759.0030010126</v>
      </c>
      <c r="D13" s="75">
        <f>'[5]Sheet1'!$F$6</f>
        <v>1.0261394706005547</v>
      </c>
    </row>
    <row r="14" spans="1:4" ht="26.25" customHeight="1">
      <c r="A14" s="60" t="s">
        <v>233</v>
      </c>
      <c r="B14" s="61">
        <f>'[5]Sheet1'!$C7/10000</f>
        <v>1832.3341105048999</v>
      </c>
      <c r="C14" s="62">
        <f>'[5]Sheet1'!D7/10000</f>
        <v>1689.4621799782</v>
      </c>
      <c r="D14" s="63">
        <f>ROUND('[5]Sheet1'!F7,1)</f>
        <v>11.4</v>
      </c>
    </row>
    <row r="15" spans="1:4" ht="26.25" customHeight="1">
      <c r="A15" s="60" t="s">
        <v>234</v>
      </c>
      <c r="B15" s="61">
        <f>'[5]Sheet1'!$C8/10000</f>
        <v>545.0035419563</v>
      </c>
      <c r="C15" s="62">
        <f>'[5]Sheet1'!D8/10000</f>
        <v>538.9620655669</v>
      </c>
      <c r="D15" s="63">
        <f>ROUND('[5]Sheet1'!F8,1)</f>
        <v>-1.1</v>
      </c>
    </row>
    <row r="16" spans="1:4" ht="26.25" customHeight="1">
      <c r="A16" s="60" t="s">
        <v>235</v>
      </c>
      <c r="B16" s="61">
        <f>'[5]Sheet1'!$C9/10000</f>
        <v>55.0714483673</v>
      </c>
      <c r="C16" s="62">
        <f>'[5]Sheet1'!D9/10000</f>
        <v>75.5148196451</v>
      </c>
      <c r="D16" s="63">
        <f>ROUND('[5]Sheet1'!F9,1)</f>
        <v>-40.9</v>
      </c>
    </row>
    <row r="17" spans="1:4" ht="26.25" customHeight="1">
      <c r="A17" s="60" t="s">
        <v>236</v>
      </c>
      <c r="B17" s="61">
        <f>'[5]Sheet1'!$C10/10000</f>
        <v>434.762162292</v>
      </c>
      <c r="C17" s="62">
        <f>'[5]Sheet1'!D10/10000</f>
        <v>453.50797989959995</v>
      </c>
      <c r="D17" s="63">
        <f>ROUND('[5]Sheet1'!F10,1)</f>
        <v>-20.7</v>
      </c>
    </row>
    <row r="18" spans="1:4" ht="26.25" customHeight="1">
      <c r="A18" s="60" t="s">
        <v>237</v>
      </c>
      <c r="B18" s="61">
        <f>'[5]Sheet1'!$C11/10000</f>
        <v>0.4152805589</v>
      </c>
      <c r="C18" s="62">
        <f>'[5]Sheet1'!D11/10000</f>
        <v>0.5781746912000001</v>
      </c>
      <c r="D18" s="63">
        <f>ROUND('[5]Sheet1'!F11,1)</f>
        <v>-74.3</v>
      </c>
    </row>
    <row r="19" spans="1:4" ht="26.25" customHeight="1">
      <c r="A19" s="55" t="s">
        <v>238</v>
      </c>
      <c r="B19" s="73">
        <f>'[5]Sheet1'!$C12/10000</f>
        <v>2187.1438581611997</v>
      </c>
      <c r="C19" s="74">
        <f>'[5]Sheet1'!D12/10000</f>
        <v>1993.7972825663</v>
      </c>
      <c r="D19" s="76">
        <f>ROUND('[5]Sheet1'!F12,1)</f>
        <v>23.2</v>
      </c>
    </row>
    <row r="20" spans="1:4" ht="26.25" customHeight="1">
      <c r="A20" s="60" t="s">
        <v>239</v>
      </c>
      <c r="B20" s="61">
        <f>'[5]Sheet1'!$C13/10000</f>
        <v>474.70629729110004</v>
      </c>
      <c r="C20" s="62">
        <f>'[5]Sheet1'!D13/10000</f>
        <v>444.25214661250004</v>
      </c>
      <c r="D20" s="63">
        <f>ROUND('[5]Sheet1'!F13,1)</f>
        <v>18.6</v>
      </c>
    </row>
    <row r="21" spans="1:4" ht="26.25" customHeight="1">
      <c r="A21" s="77" t="s">
        <v>240</v>
      </c>
      <c r="B21" s="66">
        <f>'[5]Sheet1'!$C14/10000</f>
        <v>1671.8905710879</v>
      </c>
      <c r="C21" s="67">
        <f>'[5]Sheet1'!D14/10000</f>
        <v>1517.443538561</v>
      </c>
      <c r="D21" s="68">
        <f>ROUND('[5]Sheet1'!F14,1)</f>
        <v>23.4</v>
      </c>
    </row>
    <row r="22" spans="1:4" ht="17.25">
      <c r="A22" s="47" t="s">
        <v>314</v>
      </c>
      <c r="B22" s="51"/>
      <c r="C22" s="51"/>
      <c r="D22" s="78"/>
    </row>
  </sheetData>
  <sheetProtection/>
  <mergeCells count="1">
    <mergeCell ref="A1:D1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I16" sqref="I16"/>
    </sheetView>
  </sheetViews>
  <sheetFormatPr defaultColWidth="9.00390625" defaultRowHeight="14.25"/>
  <cols>
    <col min="1" max="1" width="25.50390625" style="7" bestFit="1" customWidth="1"/>
    <col min="2" max="3" width="8.875" style="7" customWidth="1"/>
    <col min="4" max="4" width="12.625" style="7" customWidth="1"/>
    <col min="5" max="16384" width="8.875" style="7" customWidth="1"/>
  </cols>
  <sheetData>
    <row r="2" spans="1:4" ht="19.5" customHeight="1">
      <c r="A2" s="296" t="s">
        <v>279</v>
      </c>
      <c r="B2" s="296"/>
      <c r="C2" s="296"/>
      <c r="D2" s="296"/>
    </row>
    <row r="4" spans="1:4" ht="15.75">
      <c r="A4" s="297" t="s">
        <v>280</v>
      </c>
      <c r="B4" s="298" t="s">
        <v>281</v>
      </c>
      <c r="C4" s="299" t="s">
        <v>303</v>
      </c>
      <c r="D4" s="300"/>
    </row>
    <row r="5" spans="1:4" ht="15.75">
      <c r="A5" s="297"/>
      <c r="B5" s="298"/>
      <c r="C5" s="253" t="s">
        <v>282</v>
      </c>
      <c r="D5" s="254" t="s">
        <v>283</v>
      </c>
    </row>
    <row r="6" spans="1:4" ht="15.75">
      <c r="A6" s="255" t="s">
        <v>284</v>
      </c>
      <c r="B6" s="253" t="s">
        <v>285</v>
      </c>
      <c r="C6" s="256">
        <v>11907</v>
      </c>
      <c r="D6" s="257">
        <v>-7.9</v>
      </c>
    </row>
    <row r="7" spans="1:4" ht="15.75">
      <c r="A7" s="258" t="s">
        <v>286</v>
      </c>
      <c r="B7" s="253" t="s">
        <v>287</v>
      </c>
      <c r="C7" s="256">
        <v>3575</v>
      </c>
      <c r="D7" s="257">
        <v>-0.5</v>
      </c>
    </row>
    <row r="8" spans="1:4" ht="15.75">
      <c r="A8" s="258" t="s">
        <v>288</v>
      </c>
      <c r="B8" s="253" t="s">
        <v>289</v>
      </c>
      <c r="C8" s="256">
        <v>5</v>
      </c>
      <c r="D8" s="257">
        <v>-54.6</v>
      </c>
    </row>
    <row r="9" spans="1:4" ht="15.75">
      <c r="A9" s="259" t="s">
        <v>290</v>
      </c>
      <c r="B9" s="253" t="s">
        <v>285</v>
      </c>
      <c r="C9" s="256">
        <v>8327</v>
      </c>
      <c r="D9" s="257">
        <v>-10.8</v>
      </c>
    </row>
    <row r="10" spans="1:4" ht="15.75">
      <c r="A10" s="255" t="s">
        <v>291</v>
      </c>
      <c r="B10" s="253" t="s">
        <v>285</v>
      </c>
      <c r="C10" s="256">
        <v>3817</v>
      </c>
      <c r="D10" s="260">
        <v>13.4</v>
      </c>
    </row>
    <row r="11" spans="1:4" ht="15.75">
      <c r="A11" s="259" t="s">
        <v>292</v>
      </c>
      <c r="B11" s="253" t="s">
        <v>293</v>
      </c>
      <c r="C11" s="256">
        <v>1452</v>
      </c>
      <c r="D11" s="260">
        <v>11.3</v>
      </c>
    </row>
    <row r="12" spans="1:4" ht="15.75">
      <c r="A12" s="259" t="s">
        <v>294</v>
      </c>
      <c r="B12" s="253" t="s">
        <v>287</v>
      </c>
      <c r="C12" s="256">
        <v>876</v>
      </c>
      <c r="D12" s="260">
        <v>18.4</v>
      </c>
    </row>
    <row r="13" spans="1:4" ht="15.75">
      <c r="A13" s="259" t="s">
        <v>295</v>
      </c>
      <c r="B13" s="253" t="s">
        <v>287</v>
      </c>
      <c r="C13" s="256">
        <v>766</v>
      </c>
      <c r="D13" s="260">
        <v>26.6</v>
      </c>
    </row>
    <row r="14" spans="1:4" ht="15.75">
      <c r="A14" s="259" t="s">
        <v>296</v>
      </c>
      <c r="B14" s="253" t="s">
        <v>287</v>
      </c>
      <c r="C14" s="256">
        <v>302</v>
      </c>
      <c r="D14" s="260">
        <v>-2.6</v>
      </c>
    </row>
    <row r="15" spans="1:4" ht="15.75">
      <c r="A15" s="259" t="s">
        <v>297</v>
      </c>
      <c r="B15" s="253" t="s">
        <v>298</v>
      </c>
      <c r="C15" s="256">
        <v>421</v>
      </c>
      <c r="D15" s="260">
        <v>3.4</v>
      </c>
    </row>
    <row r="16" spans="1:4" ht="15.75">
      <c r="A16" s="255" t="s">
        <v>299</v>
      </c>
      <c r="B16" s="253" t="s">
        <v>287</v>
      </c>
      <c r="C16" s="256">
        <v>22</v>
      </c>
      <c r="D16" s="260">
        <v>-37.1</v>
      </c>
    </row>
    <row r="17" spans="1:4" ht="15.75">
      <c r="A17" s="259" t="s">
        <v>292</v>
      </c>
      <c r="B17" s="253" t="s">
        <v>298</v>
      </c>
      <c r="C17" s="256">
        <v>4</v>
      </c>
      <c r="D17" s="260">
        <v>0</v>
      </c>
    </row>
    <row r="18" spans="1:4" ht="15.75">
      <c r="A18" s="259" t="s">
        <v>300</v>
      </c>
      <c r="B18" s="253" t="s">
        <v>298</v>
      </c>
      <c r="C18" s="256">
        <v>0</v>
      </c>
      <c r="D18" s="260">
        <v>-100</v>
      </c>
    </row>
    <row r="19" spans="1:4" ht="15.75">
      <c r="A19" s="259" t="s">
        <v>295</v>
      </c>
      <c r="B19" s="253" t="s">
        <v>298</v>
      </c>
      <c r="C19" s="256">
        <v>0</v>
      </c>
      <c r="D19" s="260">
        <v>-100</v>
      </c>
    </row>
    <row r="20" spans="1:4" ht="15.75">
      <c r="A20" s="259" t="s">
        <v>301</v>
      </c>
      <c r="B20" s="253" t="s">
        <v>298</v>
      </c>
      <c r="C20" s="256">
        <v>4</v>
      </c>
      <c r="D20" s="260">
        <v>-60</v>
      </c>
    </row>
    <row r="21" spans="1:4" ht="15.75">
      <c r="A21" s="259" t="s">
        <v>302</v>
      </c>
      <c r="B21" s="253" t="s">
        <v>287</v>
      </c>
      <c r="C21" s="256">
        <v>14</v>
      </c>
      <c r="D21" s="260">
        <v>7.7</v>
      </c>
    </row>
    <row r="23" ht="9.75" customHeight="1">
      <c r="B23" s="263"/>
    </row>
    <row r="24" spans="1:2" ht="15.75">
      <c r="A24" s="263" t="s">
        <v>316</v>
      </c>
      <c r="B24" s="263"/>
    </row>
  </sheetData>
  <sheetProtection/>
  <mergeCells count="4">
    <mergeCell ref="A2:D2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K17" sqref="K17"/>
    </sheetView>
  </sheetViews>
  <sheetFormatPr defaultColWidth="8.00390625" defaultRowHeight="14.25"/>
  <cols>
    <col min="1" max="1" width="33.25390625" style="0" customWidth="1"/>
    <col min="2" max="2" width="15.50390625" style="0" customWidth="1"/>
    <col min="3" max="4" width="11.50390625" style="0" customWidth="1"/>
    <col min="5" max="5" width="8.25390625" style="2" bestFit="1" customWidth="1"/>
  </cols>
  <sheetData>
    <row r="1" spans="1:4" ht="24.75">
      <c r="A1" s="278" t="s">
        <v>241</v>
      </c>
      <c r="B1" s="278"/>
      <c r="C1" s="278"/>
      <c r="D1" s="278"/>
    </row>
    <row r="3" spans="1:4" ht="17.25">
      <c r="A3" s="30"/>
      <c r="B3" s="301" t="s">
        <v>242</v>
      </c>
      <c r="C3" s="301"/>
      <c r="D3" s="301"/>
    </row>
    <row r="4" spans="1:5" s="28" customFormat="1" ht="35.25">
      <c r="A4" s="31" t="s">
        <v>243</v>
      </c>
      <c r="B4" s="32" t="s">
        <v>244</v>
      </c>
      <c r="C4" s="33" t="s">
        <v>245</v>
      </c>
      <c r="D4" s="34" t="s">
        <v>246</v>
      </c>
      <c r="E4" s="35"/>
    </row>
    <row r="5" spans="1:6" s="29" customFormat="1" ht="26.25" customHeight="1">
      <c r="A5" s="36" t="s">
        <v>247</v>
      </c>
      <c r="B5" s="37">
        <f>'[8]CPI'!$B9</f>
        <v>98.90069407</v>
      </c>
      <c r="C5" s="38">
        <f>'[8]CPI'!$C9</f>
        <v>102.43913678</v>
      </c>
      <c r="D5" s="39">
        <f>'[8]CPI'!$D9</f>
        <v>103.75034396</v>
      </c>
      <c r="E5" s="40"/>
      <c r="F5" s="40"/>
    </row>
    <row r="6" spans="1:5" s="29" customFormat="1" ht="26.25" customHeight="1">
      <c r="A6" s="41" t="s">
        <v>248</v>
      </c>
      <c r="B6" s="37">
        <f>'[8]CPI'!$B10</f>
        <v>97.32160419</v>
      </c>
      <c r="C6" s="38">
        <f>'[8]CPI'!$C10</f>
        <v>110.00869496</v>
      </c>
      <c r="D6" s="39">
        <f>'[8]CPI'!$D10</f>
        <v>112.97172552</v>
      </c>
      <c r="E6" s="40"/>
    </row>
    <row r="7" spans="1:5" s="29" customFormat="1" ht="26.25" customHeight="1">
      <c r="A7" s="41" t="s">
        <v>249</v>
      </c>
      <c r="B7" s="42">
        <f>'[8]CPI'!$B17</f>
        <v>99.74734812</v>
      </c>
      <c r="C7" s="43">
        <f>'[8]CPI'!$C17</f>
        <v>99.684726</v>
      </c>
      <c r="D7" s="44">
        <f>'[8]CPI'!$D17</f>
        <v>99.97812941</v>
      </c>
      <c r="E7" s="40"/>
    </row>
    <row r="8" spans="1:5" s="29" customFormat="1" ht="26.25" customHeight="1">
      <c r="A8" s="41" t="s">
        <v>250</v>
      </c>
      <c r="B8" s="42">
        <f>'[8]CPI'!$B18</f>
        <v>98.67238122</v>
      </c>
      <c r="C8" s="43">
        <f>'[8]CPI'!$C18</f>
        <v>97.81150721</v>
      </c>
      <c r="D8" s="44">
        <f>'[8]CPI'!$D18</f>
        <v>99.1221206</v>
      </c>
      <c r="E8" s="40"/>
    </row>
    <row r="9" spans="1:5" s="29" customFormat="1" ht="26.25" customHeight="1">
      <c r="A9" s="41" t="s">
        <v>251</v>
      </c>
      <c r="B9" s="42">
        <f>'[8]CPI'!$B19</f>
        <v>100.18499513</v>
      </c>
      <c r="C9" s="43">
        <f>'[8]CPI'!$C19</f>
        <v>99.95631179</v>
      </c>
      <c r="D9" s="44">
        <f>'[8]CPI'!$D19</f>
        <v>99.40967564</v>
      </c>
      <c r="E9" s="40"/>
    </row>
    <row r="10" spans="1:5" s="29" customFormat="1" ht="26.25" customHeight="1">
      <c r="A10" s="41" t="s">
        <v>252</v>
      </c>
      <c r="B10" s="42">
        <f>'[8]CPI'!$B20</f>
        <v>99.10955634</v>
      </c>
      <c r="C10" s="43">
        <f>'[8]CPI'!$C20</f>
        <v>95.56205884</v>
      </c>
      <c r="D10" s="44">
        <f>'[8]CPI'!$D20</f>
        <v>97.88563688</v>
      </c>
      <c r="E10" s="40"/>
    </row>
    <row r="11" spans="1:5" s="29" customFormat="1" ht="26.25" customHeight="1">
      <c r="A11" s="41" t="s">
        <v>253</v>
      </c>
      <c r="B11" s="42">
        <f>'[8]CPI'!$B21</f>
        <v>99.89603348</v>
      </c>
      <c r="C11" s="43">
        <f>'[8]CPI'!$C21</f>
        <v>100.95511647</v>
      </c>
      <c r="D11" s="44">
        <f>'[8]CPI'!$D21</f>
        <v>101.11856779</v>
      </c>
      <c r="E11" s="40"/>
    </row>
    <row r="12" spans="1:5" s="29" customFormat="1" ht="26.25" customHeight="1">
      <c r="A12" s="41" t="s">
        <v>254</v>
      </c>
      <c r="B12" s="42">
        <f>'[8]CPI'!$B22</f>
        <v>102.15966897</v>
      </c>
      <c r="C12" s="43">
        <f>'[8]CPI'!$C22</f>
        <v>102.63962605</v>
      </c>
      <c r="D12" s="44">
        <f>'[8]CPI'!$D22</f>
        <v>101.10651649</v>
      </c>
      <c r="E12" s="40"/>
    </row>
    <row r="13" spans="1:5" s="29" customFormat="1" ht="26.25" customHeight="1">
      <c r="A13" s="41" t="s">
        <v>255</v>
      </c>
      <c r="B13" s="42">
        <f>'[8]CPI'!$B23</f>
        <v>99.72120981</v>
      </c>
      <c r="C13" s="43">
        <f>'[8]CPI'!$C23</f>
        <v>104.68484857</v>
      </c>
      <c r="D13" s="44">
        <f>'[8]CPI'!$D23</f>
        <v>104.37156443</v>
      </c>
      <c r="E13" s="40"/>
    </row>
    <row r="14" spans="1:5" s="29" customFormat="1" ht="26.25" customHeight="1">
      <c r="A14" s="45" t="s">
        <v>256</v>
      </c>
      <c r="B14" s="323">
        <f>'[8]CPI'!$B$28</f>
        <v>98.80774225</v>
      </c>
      <c r="C14" s="324">
        <f>'[8]CPI'!$C$28</f>
        <v>101.34041611</v>
      </c>
      <c r="D14" s="46">
        <f>'[8]CPI'!$D$28</f>
        <v>102.97153714</v>
      </c>
      <c r="E14" s="40"/>
    </row>
    <row r="15" ht="15.75">
      <c r="A15" s="47" t="s">
        <v>257</v>
      </c>
    </row>
  </sheetData>
  <sheetProtection/>
  <mergeCells count="2">
    <mergeCell ref="A1:D1"/>
    <mergeCell ref="B3:D3"/>
  </mergeCells>
  <printOptions horizontalCentered="1"/>
  <pageMargins left="0.75" right="0.75" top="0.8300000000000001" bottom="0.98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45"/>
  <sheetViews>
    <sheetView zoomScale="70" zoomScaleNormal="70" zoomScalePageLayoutView="0" workbookViewId="0" topLeftCell="A1">
      <selection activeCell="X13" sqref="X13"/>
    </sheetView>
  </sheetViews>
  <sheetFormatPr defaultColWidth="8.00390625" defaultRowHeight="14.25"/>
  <cols>
    <col min="1" max="1" width="15.00390625" style="12" customWidth="1"/>
    <col min="2" max="2" width="9.125" style="13" customWidth="1"/>
    <col min="3" max="3" width="10.00390625" style="13" customWidth="1"/>
    <col min="4" max="7" width="9.75390625" style="14" customWidth="1"/>
    <col min="8" max="8" width="11.25390625" style="15" customWidth="1"/>
    <col min="9" max="9" width="8.00390625" style="14" customWidth="1"/>
    <col min="10" max="10" width="6.75390625" style="14" customWidth="1"/>
    <col min="11" max="11" width="13.75390625" style="15" customWidth="1"/>
    <col min="12" max="12" width="9.50390625" style="14" customWidth="1"/>
    <col min="13" max="13" width="7.50390625" style="14" bestFit="1" customWidth="1"/>
    <col min="14" max="14" width="12.375" style="15" customWidth="1"/>
    <col min="15" max="16" width="8.50390625" style="16" customWidth="1"/>
    <col min="17" max="17" width="9.75390625" style="0" customWidth="1"/>
    <col min="18" max="18" width="10.50390625" style="0" customWidth="1"/>
    <col min="19" max="19" width="9.625" style="0" customWidth="1"/>
  </cols>
  <sheetData>
    <row r="1" ht="27.75" customHeight="1"/>
    <row r="2" spans="1:19" ht="33" customHeight="1">
      <c r="A2" s="305" t="s">
        <v>276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</row>
    <row r="3" spans="1:19" s="8" customFormat="1" ht="26.25" customHeight="1">
      <c r="A3" s="311"/>
      <c r="B3" s="302" t="s">
        <v>258</v>
      </c>
      <c r="C3" s="302"/>
      <c r="D3" s="303" t="s">
        <v>33</v>
      </c>
      <c r="E3" s="304"/>
      <c r="F3" s="306"/>
      <c r="G3" s="307"/>
      <c r="H3" s="303" t="s">
        <v>39</v>
      </c>
      <c r="I3" s="303"/>
      <c r="J3" s="303"/>
      <c r="K3" s="303" t="s">
        <v>259</v>
      </c>
      <c r="L3" s="303"/>
      <c r="M3" s="303"/>
      <c r="N3" s="303" t="s">
        <v>17</v>
      </c>
      <c r="O3" s="303"/>
      <c r="P3" s="303"/>
      <c r="Q3" s="303" t="s">
        <v>260</v>
      </c>
      <c r="R3" s="303"/>
      <c r="S3" s="303"/>
    </row>
    <row r="4" spans="1:19" s="9" customFormat="1" ht="32.25" customHeight="1">
      <c r="A4" s="311"/>
      <c r="B4" s="302"/>
      <c r="C4" s="302"/>
      <c r="D4" s="303"/>
      <c r="E4" s="304"/>
      <c r="F4" s="304" t="s">
        <v>261</v>
      </c>
      <c r="G4" s="308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s="10" customFormat="1" ht="37.5" customHeight="1">
      <c r="A5" s="17"/>
      <c r="B5" s="3" t="s">
        <v>262</v>
      </c>
      <c r="C5" s="3" t="s">
        <v>263</v>
      </c>
      <c r="D5" s="3" t="s">
        <v>56</v>
      </c>
      <c r="E5" s="3" t="s">
        <v>263</v>
      </c>
      <c r="F5" s="19" t="s">
        <v>164</v>
      </c>
      <c r="G5" s="19" t="s">
        <v>263</v>
      </c>
      <c r="H5" s="4" t="s">
        <v>180</v>
      </c>
      <c r="I5" s="3" t="s">
        <v>56</v>
      </c>
      <c r="J5" s="3" t="s">
        <v>263</v>
      </c>
      <c r="K5" s="4" t="s">
        <v>180</v>
      </c>
      <c r="L5" s="3" t="s">
        <v>56</v>
      </c>
      <c r="M5" s="3" t="s">
        <v>263</v>
      </c>
      <c r="N5" s="4" t="s">
        <v>180</v>
      </c>
      <c r="O5" s="3" t="s">
        <v>56</v>
      </c>
      <c r="P5" s="5" t="s">
        <v>263</v>
      </c>
      <c r="Q5" s="3" t="s">
        <v>264</v>
      </c>
      <c r="R5" s="3" t="s">
        <v>265</v>
      </c>
      <c r="S5" s="3" t="s">
        <v>266</v>
      </c>
    </row>
    <row r="6" spans="1:19" s="11" customFormat="1" ht="37.5" customHeight="1">
      <c r="A6" s="18" t="s">
        <v>111</v>
      </c>
      <c r="B6" s="20">
        <f>'[1]Sheet1'!$G5</f>
        <v>0.1</v>
      </c>
      <c r="C6" s="20" t="s">
        <v>31</v>
      </c>
      <c r="D6" s="20">
        <f>'[9]1-4月 '!$D$4</f>
        <v>-1.9</v>
      </c>
      <c r="E6" s="20" t="s">
        <v>31</v>
      </c>
      <c r="F6" s="20">
        <v>16.7</v>
      </c>
      <c r="G6" s="20" t="s">
        <v>31</v>
      </c>
      <c r="H6" s="21">
        <f>'[3]Sheet1'!$B5/10000</f>
        <v>423.057875257496</v>
      </c>
      <c r="I6" s="20">
        <f>'[3]Sheet1'!$C5</f>
        <v>-9.243138952677953</v>
      </c>
      <c r="J6" s="20" t="s">
        <v>31</v>
      </c>
      <c r="K6" s="21">
        <f>'[4]Sheet1'!$B3/10000</f>
        <v>106.0227</v>
      </c>
      <c r="L6" s="20">
        <f>'[4]Sheet1'!$C3</f>
        <v>-11.581436077057788</v>
      </c>
      <c r="M6" s="20" t="s">
        <v>31</v>
      </c>
      <c r="N6" s="21">
        <f>'[4]Sheet1'!$D3/10000</f>
        <v>47.8169</v>
      </c>
      <c r="O6" s="20">
        <f>'[4]Sheet1'!$E3</f>
        <v>-6.308793476067223</v>
      </c>
      <c r="P6" s="25" t="s">
        <v>31</v>
      </c>
      <c r="Q6" s="27">
        <v>526</v>
      </c>
      <c r="R6" s="251">
        <v>22</v>
      </c>
      <c r="S6" s="251">
        <v>4</v>
      </c>
    </row>
    <row r="7" spans="1:19" s="10" customFormat="1" ht="37.5" customHeight="1">
      <c r="A7" s="22" t="s">
        <v>267</v>
      </c>
      <c r="B7" s="20">
        <f>'[1]Sheet1'!$G6</f>
        <v>-9.2</v>
      </c>
      <c r="C7" s="23">
        <f>RANK(B7,$B$7:$B$19,0)</f>
        <v>13</v>
      </c>
      <c r="D7" s="20">
        <f>'[9]1-4月 '!$D5</f>
        <v>18.6</v>
      </c>
      <c r="E7" s="23">
        <f>RANK(D7,$D$7:$D$19,0)</f>
        <v>5</v>
      </c>
      <c r="F7" s="24">
        <v>112.6</v>
      </c>
      <c r="G7" s="23">
        <f>RANK(F7,$F$7:$F$19)</f>
        <v>3</v>
      </c>
      <c r="H7" s="21">
        <f>'[3]Sheet1'!$B6/10000</f>
        <v>139.49393022272184</v>
      </c>
      <c r="I7" s="20">
        <f>'[3]Sheet1'!$C6</f>
        <v>-9.031000000000006</v>
      </c>
      <c r="J7" s="23">
        <f>RANK(I7,$I$7:$I$19,0)</f>
        <v>4</v>
      </c>
      <c r="K7" s="21">
        <f>'[4]Sheet1'!$B11/10000</f>
        <v>8.6482</v>
      </c>
      <c r="L7" s="20">
        <f>'[4]Sheet1'!$C11</f>
        <v>-14.214577629647266</v>
      </c>
      <c r="M7" s="23">
        <f>RANK(L7,$L$7:$L$19,0)</f>
        <v>7</v>
      </c>
      <c r="N7" s="21">
        <f>'[4]Sheet1'!$D11/10000</f>
        <v>3.3601</v>
      </c>
      <c r="O7" s="20">
        <f>'[4]Sheet1'!$E11</f>
        <v>-6.442990393985809</v>
      </c>
      <c r="P7" s="26">
        <f>RANK(O7,$O$7:$O$19,0)</f>
        <v>6</v>
      </c>
      <c r="Q7" s="27">
        <v>69</v>
      </c>
      <c r="R7" s="251">
        <v>2</v>
      </c>
      <c r="S7" s="251"/>
    </row>
    <row r="8" spans="1:19" s="10" customFormat="1" ht="37.5" customHeight="1">
      <c r="A8" s="22" t="s">
        <v>114</v>
      </c>
      <c r="B8" s="20">
        <f>'[1]Sheet1'!$G7</f>
        <v>-2.6</v>
      </c>
      <c r="C8" s="23">
        <f aca="true" t="shared" si="0" ref="C8:C19">RANK(B8,$B$7:$B$19,0)</f>
        <v>12</v>
      </c>
      <c r="D8" s="20">
        <f>'[9]1-4月 '!$D6</f>
        <v>23.2</v>
      </c>
      <c r="E8" s="23">
        <f>RANK(D8,$D$7:$D$19,0)</f>
        <v>3</v>
      </c>
      <c r="F8" s="24">
        <v>28.3</v>
      </c>
      <c r="G8" s="23">
        <f>RANK(F8,$F$7:$F$19)</f>
        <v>7</v>
      </c>
      <c r="H8" s="21">
        <f>'[3]Sheet1'!$B7/10000</f>
        <v>10.547707259239541</v>
      </c>
      <c r="I8" s="20">
        <f>'[3]Sheet1'!$C7</f>
        <v>-9.099999999999994</v>
      </c>
      <c r="J8" s="23">
        <f aca="true" t="shared" si="1" ref="J8:J19">RANK(I8,$I$7:$I$19,0)</f>
        <v>6</v>
      </c>
      <c r="K8" s="21">
        <f>'[4]Sheet1'!$B12/10000</f>
        <v>3.5525</v>
      </c>
      <c r="L8" s="20">
        <f>'[4]Sheet1'!$C12</f>
        <v>-17.88974921992373</v>
      </c>
      <c r="M8" s="23">
        <f aca="true" t="shared" si="2" ref="M8:M19">RANK(L8,$L$7:$L$19,0)</f>
        <v>8</v>
      </c>
      <c r="N8" s="21">
        <f>'[4]Sheet1'!$D12/10000</f>
        <v>1.604</v>
      </c>
      <c r="O8" s="20">
        <f>'[4]Sheet1'!$E12</f>
        <v>31.658868915702186</v>
      </c>
      <c r="P8" s="26">
        <f aca="true" t="shared" si="3" ref="P8:P19">RANK(O8,$O$7:$O$19,0)</f>
        <v>3</v>
      </c>
      <c r="Q8" s="27">
        <v>26</v>
      </c>
      <c r="R8" s="251">
        <v>0</v>
      </c>
      <c r="S8" s="251"/>
    </row>
    <row r="9" spans="1:19" s="10" customFormat="1" ht="37.5" customHeight="1">
      <c r="A9" s="22" t="s">
        <v>115</v>
      </c>
      <c r="B9" s="20">
        <f>'[1]Sheet1'!$G9</f>
        <v>0.7</v>
      </c>
      <c r="C9" s="23">
        <f t="shared" si="0"/>
        <v>6</v>
      </c>
      <c r="D9" s="20">
        <f>'[9]1-4月 '!$D7</f>
        <v>5.2</v>
      </c>
      <c r="E9" s="23">
        <f aca="true" t="shared" si="4" ref="E9:E19">RANK(D9,$D$7:$D$19,0)</f>
        <v>8</v>
      </c>
      <c r="F9" s="24">
        <v>20.8</v>
      </c>
      <c r="G9" s="23">
        <f aca="true" t="shared" si="5" ref="G9:G19">RANK(F9,$F$7:$F$19)</f>
        <v>8</v>
      </c>
      <c r="H9" s="21">
        <f>'[3]Sheet1'!$B8/10000</f>
        <v>15.019670842663555</v>
      </c>
      <c r="I9" s="20">
        <f>'[3]Sheet1'!$C8</f>
        <v>-9.299999999999997</v>
      </c>
      <c r="J9" s="23">
        <f t="shared" si="1"/>
        <v>9</v>
      </c>
      <c r="K9" s="21">
        <f>'[4]Sheet1'!$B13/10000</f>
        <v>1.3034</v>
      </c>
      <c r="L9" s="20">
        <f>'[4]Sheet1'!$C13</f>
        <v>-19.840098400984004</v>
      </c>
      <c r="M9" s="23">
        <f t="shared" si="2"/>
        <v>10</v>
      </c>
      <c r="N9" s="21">
        <f>'[4]Sheet1'!$D13/10000</f>
        <v>0.7632</v>
      </c>
      <c r="O9" s="20">
        <f>'[4]Sheet1'!$E13</f>
        <v>-7.153284671532845</v>
      </c>
      <c r="P9" s="26">
        <f t="shared" si="3"/>
        <v>7</v>
      </c>
      <c r="Q9" s="27">
        <v>22</v>
      </c>
      <c r="R9" s="251">
        <v>2</v>
      </c>
      <c r="S9" s="251">
        <v>1</v>
      </c>
    </row>
    <row r="10" spans="1:19" s="10" customFormat="1" ht="37.5" customHeight="1">
      <c r="A10" s="22" t="s">
        <v>116</v>
      </c>
      <c r="B10" s="20">
        <f>'[1]Sheet1'!$G10</f>
        <v>-1.2</v>
      </c>
      <c r="C10" s="23">
        <f t="shared" si="0"/>
        <v>9</v>
      </c>
      <c r="D10" s="20">
        <f>'[9]1-4月 '!$D12</f>
        <v>-29.3</v>
      </c>
      <c r="E10" s="23">
        <f t="shared" si="4"/>
        <v>13</v>
      </c>
      <c r="F10" s="24">
        <v>-21.3</v>
      </c>
      <c r="G10" s="23">
        <f t="shared" si="5"/>
        <v>11</v>
      </c>
      <c r="H10" s="21">
        <f>'[3]Sheet1'!$B9/10000</f>
        <v>36.33684823080807</v>
      </c>
      <c r="I10" s="20">
        <f>'[3]Sheet1'!$C9</f>
        <v>-9.200000000000003</v>
      </c>
      <c r="J10" s="23">
        <f t="shared" si="1"/>
        <v>8</v>
      </c>
      <c r="K10" s="21">
        <f>'[4]Sheet1'!$B20/10000</f>
        <v>4.4307</v>
      </c>
      <c r="L10" s="20">
        <f>'[4]Sheet1'!$C20</f>
        <v>-12.89295193158361</v>
      </c>
      <c r="M10" s="23">
        <f t="shared" si="2"/>
        <v>6</v>
      </c>
      <c r="N10" s="21">
        <f>'[4]Sheet1'!$D20/10000</f>
        <v>2.5781</v>
      </c>
      <c r="O10" s="20">
        <f>'[4]Sheet1'!$E20</f>
        <v>-13.651739960478281</v>
      </c>
      <c r="P10" s="26">
        <f t="shared" si="3"/>
        <v>10</v>
      </c>
      <c r="Q10" s="27">
        <v>49</v>
      </c>
      <c r="R10" s="251">
        <v>4</v>
      </c>
      <c r="S10" s="251"/>
    </row>
    <row r="11" spans="1:19" s="10" customFormat="1" ht="37.5" customHeight="1">
      <c r="A11" s="22" t="s">
        <v>117</v>
      </c>
      <c r="B11" s="20">
        <f>'[1]Sheet1'!$G11</f>
        <v>-1.5</v>
      </c>
      <c r="C11" s="23">
        <f t="shared" si="0"/>
        <v>10</v>
      </c>
      <c r="D11" s="20">
        <f>'[9]1-4月 '!$D13</f>
        <v>-28.2</v>
      </c>
      <c r="E11" s="23">
        <f t="shared" si="4"/>
        <v>12</v>
      </c>
      <c r="F11" s="24">
        <v>-33.9</v>
      </c>
      <c r="G11" s="23">
        <f t="shared" si="5"/>
        <v>12</v>
      </c>
      <c r="H11" s="21">
        <f>'[3]Sheet1'!$B10/10000</f>
        <v>34.45937685806858</v>
      </c>
      <c r="I11" s="20">
        <f>'[3]Sheet1'!$C10</f>
        <v>-10.694172127434726</v>
      </c>
      <c r="J11" s="23">
        <f t="shared" si="1"/>
        <v>13</v>
      </c>
      <c r="K11" s="21">
        <f>'[4]Sheet1'!$B19/10000</f>
        <v>3.4127</v>
      </c>
      <c r="L11" s="20">
        <f>'[4]Sheet1'!$C19</f>
        <v>-18.545480583335333</v>
      </c>
      <c r="M11" s="23">
        <f t="shared" si="2"/>
        <v>9</v>
      </c>
      <c r="N11" s="21">
        <f>'[4]Sheet1'!$D19/10000</f>
        <v>2.1754</v>
      </c>
      <c r="O11" s="20">
        <f>'[4]Sheet1'!$E19</f>
        <v>-10.077711640211646</v>
      </c>
      <c r="P11" s="26">
        <f t="shared" si="3"/>
        <v>8</v>
      </c>
      <c r="Q11" s="27">
        <v>49</v>
      </c>
      <c r="R11" s="251">
        <v>3</v>
      </c>
      <c r="S11" s="251"/>
    </row>
    <row r="12" spans="1:19" s="10" customFormat="1" ht="37.5" customHeight="1">
      <c r="A12" s="22" t="s">
        <v>118</v>
      </c>
      <c r="B12" s="20">
        <f>'[1]Sheet1'!$G12</f>
        <v>-2.1</v>
      </c>
      <c r="C12" s="23">
        <f t="shared" si="0"/>
        <v>11</v>
      </c>
      <c r="D12" s="20">
        <f>'[9]1-4月 '!$D14</f>
        <v>-27.2</v>
      </c>
      <c r="E12" s="23">
        <f t="shared" si="4"/>
        <v>11</v>
      </c>
      <c r="F12" s="24">
        <v>-44.8</v>
      </c>
      <c r="G12" s="23">
        <f t="shared" si="5"/>
        <v>13</v>
      </c>
      <c r="H12" s="21">
        <f>'[3]Sheet1'!$B11/10000</f>
        <v>30.693753745377435</v>
      </c>
      <c r="I12" s="20">
        <f>'[3]Sheet1'!$C11</f>
        <v>-9.899999999999991</v>
      </c>
      <c r="J12" s="23">
        <f t="shared" si="1"/>
        <v>12</v>
      </c>
      <c r="K12" s="21">
        <f>'[4]Sheet1'!$B17/10000</f>
        <v>10.9965</v>
      </c>
      <c r="L12" s="20">
        <f>'[4]Sheet1'!$C17</f>
        <v>76.98324561827047</v>
      </c>
      <c r="M12" s="23">
        <f t="shared" si="2"/>
        <v>1</v>
      </c>
      <c r="N12" s="21">
        <f>'[4]Sheet1'!$D17/10000</f>
        <v>8.7481</v>
      </c>
      <c r="O12" s="20">
        <f>'[4]Sheet1'!$E17</f>
        <v>112.84914841849147</v>
      </c>
      <c r="P12" s="26">
        <f t="shared" si="3"/>
        <v>1</v>
      </c>
      <c r="Q12" s="27">
        <v>50</v>
      </c>
      <c r="R12" s="251">
        <v>2</v>
      </c>
      <c r="S12" s="251"/>
    </row>
    <row r="13" spans="1:19" s="10" customFormat="1" ht="37.5" customHeight="1">
      <c r="A13" s="22" t="s">
        <v>119</v>
      </c>
      <c r="B13" s="20">
        <v>0.5</v>
      </c>
      <c r="C13" s="23">
        <f t="shared" si="0"/>
        <v>7</v>
      </c>
      <c r="D13" s="20">
        <f>'[9]1-4月 '!$D15</f>
        <v>13.9</v>
      </c>
      <c r="E13" s="23">
        <f t="shared" si="4"/>
        <v>7</v>
      </c>
      <c r="F13" s="24">
        <v>81.6</v>
      </c>
      <c r="G13" s="23">
        <f t="shared" si="5"/>
        <v>4</v>
      </c>
      <c r="H13" s="21">
        <f>'[3]Sheet1'!$B12/10000</f>
        <v>38.996365812529056</v>
      </c>
      <c r="I13" s="20">
        <f>'[3]Sheet1'!$C12</f>
        <v>-8.899999999999991</v>
      </c>
      <c r="J13" s="23">
        <f t="shared" si="1"/>
        <v>3</v>
      </c>
      <c r="K13" s="21">
        <f>'[4]Sheet1'!$B16/10000</f>
        <v>7.2955</v>
      </c>
      <c r="L13" s="20">
        <f>'[4]Sheet1'!$C16</f>
        <v>9.19118747567876</v>
      </c>
      <c r="M13" s="23">
        <f t="shared" si="2"/>
        <v>3</v>
      </c>
      <c r="N13" s="21">
        <f>'[4]Sheet1'!$D16/10000</f>
        <v>4.1756</v>
      </c>
      <c r="O13" s="20">
        <f>'[4]Sheet1'!$E16</f>
        <v>13.90381625248915</v>
      </c>
      <c r="P13" s="26">
        <f t="shared" si="3"/>
        <v>5</v>
      </c>
      <c r="Q13" s="27">
        <v>50</v>
      </c>
      <c r="R13" s="251">
        <v>0</v>
      </c>
      <c r="S13" s="251"/>
    </row>
    <row r="14" spans="1:19" s="10" customFormat="1" ht="37.5" customHeight="1">
      <c r="A14" s="22" t="s">
        <v>120</v>
      </c>
      <c r="B14" s="20">
        <f>'[1]Sheet1'!$G14</f>
        <v>2.6</v>
      </c>
      <c r="C14" s="23">
        <f t="shared" si="0"/>
        <v>5</v>
      </c>
      <c r="D14" s="20">
        <f>'[9]1-4月 '!$D16</f>
        <v>28.6</v>
      </c>
      <c r="E14" s="23">
        <f t="shared" si="4"/>
        <v>2</v>
      </c>
      <c r="F14" s="24">
        <v>50</v>
      </c>
      <c r="G14" s="23">
        <f t="shared" si="5"/>
        <v>5</v>
      </c>
      <c r="H14" s="21">
        <f>'[3]Sheet1'!$B13/10000</f>
        <v>30.038480315174326</v>
      </c>
      <c r="I14" s="20">
        <f>'[3]Sheet1'!$C13</f>
        <v>-8.799999999999997</v>
      </c>
      <c r="J14" s="23">
        <f t="shared" si="1"/>
        <v>2</v>
      </c>
      <c r="K14" s="21">
        <f>'[4]Sheet1'!$B15/10000</f>
        <v>3.6213</v>
      </c>
      <c r="L14" s="20">
        <f>'[4]Sheet1'!$C15</f>
        <v>-49.19755337953481</v>
      </c>
      <c r="M14" s="23">
        <f t="shared" si="2"/>
        <v>13</v>
      </c>
      <c r="N14" s="21">
        <f>'[4]Sheet1'!$D15/10000</f>
        <v>2.1663</v>
      </c>
      <c r="O14" s="20">
        <f>'[4]Sheet1'!$E15</f>
        <v>-47.18273802267463</v>
      </c>
      <c r="P14" s="26">
        <f t="shared" si="3"/>
        <v>13</v>
      </c>
      <c r="Q14" s="27">
        <v>50</v>
      </c>
      <c r="R14" s="251">
        <v>3</v>
      </c>
      <c r="S14" s="251"/>
    </row>
    <row r="15" spans="1:19" s="10" customFormat="1" ht="37.5" customHeight="1">
      <c r="A15" s="22" t="s">
        <v>121</v>
      </c>
      <c r="B15" s="20">
        <f>'[1]Sheet1'!$G15</f>
        <v>-1.1</v>
      </c>
      <c r="C15" s="23">
        <f t="shared" si="0"/>
        <v>8</v>
      </c>
      <c r="D15" s="20">
        <f>'[9]1-4月 '!$D17</f>
        <v>0</v>
      </c>
      <c r="E15" s="23">
        <f t="shared" si="4"/>
        <v>10</v>
      </c>
      <c r="F15" s="24">
        <v>-9.3</v>
      </c>
      <c r="G15" s="23">
        <f t="shared" si="5"/>
        <v>9</v>
      </c>
      <c r="H15" s="21">
        <f>'[3]Sheet1'!$B14/10000</f>
        <v>25.336565666584686</v>
      </c>
      <c r="I15" s="20">
        <f>'[3]Sheet1'!$C14</f>
        <v>-9.099999999999994</v>
      </c>
      <c r="J15" s="23">
        <f t="shared" si="1"/>
        <v>6</v>
      </c>
      <c r="K15" s="21">
        <f>'[4]Sheet1'!$B18/10000</f>
        <v>4.1729</v>
      </c>
      <c r="L15" s="20">
        <f>'[4]Sheet1'!$C18</f>
        <v>8.280139083502007</v>
      </c>
      <c r="M15" s="23">
        <f t="shared" si="2"/>
        <v>4</v>
      </c>
      <c r="N15" s="21">
        <f>'[4]Sheet1'!$D18/10000</f>
        <v>2.4189</v>
      </c>
      <c r="O15" s="20">
        <f>'[4]Sheet1'!$E18</f>
        <v>14.547520954681062</v>
      </c>
      <c r="P15" s="26">
        <f t="shared" si="3"/>
        <v>4</v>
      </c>
      <c r="Q15" s="27">
        <v>49</v>
      </c>
      <c r="R15" s="251">
        <v>2</v>
      </c>
      <c r="S15" s="251"/>
    </row>
    <row r="16" spans="1:19" s="10" customFormat="1" ht="37.5" customHeight="1">
      <c r="A16" s="22" t="s">
        <v>268</v>
      </c>
      <c r="B16" s="20">
        <f>'[1]Sheet1'!$G16</f>
        <v>4.3</v>
      </c>
      <c r="C16" s="23">
        <f t="shared" si="0"/>
        <v>4</v>
      </c>
      <c r="D16" s="20">
        <f>'[9]1-4月 '!$D8</f>
        <v>0.4</v>
      </c>
      <c r="E16" s="23">
        <f t="shared" si="4"/>
        <v>9</v>
      </c>
      <c r="F16" s="24">
        <v>-16</v>
      </c>
      <c r="G16" s="23">
        <f t="shared" si="5"/>
        <v>10</v>
      </c>
      <c r="H16" s="21">
        <f>'[3]Sheet1'!$B15/10000</f>
        <v>37.683197780773895</v>
      </c>
      <c r="I16" s="20">
        <f>'[3]Sheet1'!$C15</f>
        <v>-9.031000000000006</v>
      </c>
      <c r="J16" s="23">
        <f t="shared" si="1"/>
        <v>4</v>
      </c>
      <c r="K16" s="21">
        <f>'[4]Sheet1'!$B8/10000</f>
        <v>11.5749</v>
      </c>
      <c r="L16" s="20">
        <f>'[4]Sheet1'!$C8</f>
        <v>-11.174123244570637</v>
      </c>
      <c r="M16" s="23">
        <f t="shared" si="2"/>
        <v>5</v>
      </c>
      <c r="N16" s="21">
        <f>'[4]Sheet1'!$D8/10000</f>
        <v>2.6459</v>
      </c>
      <c r="O16" s="20">
        <f>'[4]Sheet1'!$E8</f>
        <v>-10.532900520727665</v>
      </c>
      <c r="P16" s="26">
        <f t="shared" si="3"/>
        <v>9</v>
      </c>
      <c r="Q16" s="27">
        <v>42</v>
      </c>
      <c r="R16" s="251">
        <v>1</v>
      </c>
      <c r="S16" s="251">
        <v>1</v>
      </c>
    </row>
    <row r="17" spans="1:19" s="10" customFormat="1" ht="37.5" customHeight="1">
      <c r="A17" s="22" t="s">
        <v>269</v>
      </c>
      <c r="B17" s="20">
        <f>'[1]Sheet1'!$G17</f>
        <v>6.6</v>
      </c>
      <c r="C17" s="23">
        <f t="shared" si="0"/>
        <v>2</v>
      </c>
      <c r="D17" s="20">
        <f>'[9]1-4月 '!$D9</f>
        <v>14.6</v>
      </c>
      <c r="E17" s="23">
        <f t="shared" si="4"/>
        <v>6</v>
      </c>
      <c r="F17" s="24">
        <v>347.7</v>
      </c>
      <c r="G17" s="23">
        <f t="shared" si="5"/>
        <v>1</v>
      </c>
      <c r="H17" s="21">
        <f>'[3]Sheet1'!$B16/10000</f>
        <v>11.437623774998038</v>
      </c>
      <c r="I17" s="20">
        <f>'[3]Sheet1'!$C16</f>
        <v>-8.700000000000003</v>
      </c>
      <c r="J17" s="23">
        <f t="shared" si="1"/>
        <v>1</v>
      </c>
      <c r="K17" s="21">
        <f>'[4]Sheet1'!$B9/10000</f>
        <v>1.2531</v>
      </c>
      <c r="L17" s="20">
        <f>'[4]Sheet1'!$C9</f>
        <v>-33.86288066712409</v>
      </c>
      <c r="M17" s="23">
        <f t="shared" si="2"/>
        <v>12</v>
      </c>
      <c r="N17" s="21">
        <f>'[4]Sheet1'!$D9/10000</f>
        <v>0.4025</v>
      </c>
      <c r="O17" s="20">
        <f>'[4]Sheet1'!$E9</f>
        <v>-34.606011372867584</v>
      </c>
      <c r="P17" s="26">
        <f t="shared" si="3"/>
        <v>12</v>
      </c>
      <c r="Q17" s="27">
        <v>26</v>
      </c>
      <c r="R17" s="251">
        <v>1</v>
      </c>
      <c r="S17" s="252"/>
    </row>
    <row r="18" spans="1:19" s="10" customFormat="1" ht="37.5" customHeight="1">
      <c r="A18" s="22" t="s">
        <v>122</v>
      </c>
      <c r="B18" s="20">
        <f>'[1]Sheet1'!$G18</f>
        <v>5.7</v>
      </c>
      <c r="C18" s="23">
        <f t="shared" si="0"/>
        <v>3</v>
      </c>
      <c r="D18" s="20">
        <f>'[9]1-4月 '!$D10</f>
        <v>20.1</v>
      </c>
      <c r="E18" s="23">
        <f t="shared" si="4"/>
        <v>4</v>
      </c>
      <c r="F18" s="24">
        <f>'[10]T105817_1'!$B$20</f>
        <v>30.3</v>
      </c>
      <c r="G18" s="23">
        <f t="shared" si="5"/>
        <v>6</v>
      </c>
      <c r="H18" s="21">
        <f>'[3]Sheet1'!$B17/10000</f>
        <v>4.994527930915335</v>
      </c>
      <c r="I18" s="20">
        <f>'[3]Sheet1'!$C17</f>
        <v>-9.500000000000014</v>
      </c>
      <c r="J18" s="23">
        <f t="shared" si="1"/>
        <v>10</v>
      </c>
      <c r="K18" s="21">
        <f>'[4]Sheet1'!$B7/10000</f>
        <v>0.7499</v>
      </c>
      <c r="L18" s="20">
        <f>'[4]Sheet1'!$C7</f>
        <v>-25.612538438646965</v>
      </c>
      <c r="M18" s="23">
        <f t="shared" si="2"/>
        <v>11</v>
      </c>
      <c r="N18" s="21">
        <f>'[4]Sheet1'!$D7/10000</f>
        <v>0.439</v>
      </c>
      <c r="O18" s="20">
        <f>'[4]Sheet1'!$E7</f>
        <v>-26.869898384141266</v>
      </c>
      <c r="P18" s="26">
        <f t="shared" si="3"/>
        <v>11</v>
      </c>
      <c r="Q18" s="27">
        <v>17</v>
      </c>
      <c r="R18" s="251">
        <v>0</v>
      </c>
      <c r="S18" s="251"/>
    </row>
    <row r="19" spans="1:19" s="10" customFormat="1" ht="37.5" customHeight="1">
      <c r="A19" s="22" t="s">
        <v>270</v>
      </c>
      <c r="B19" s="20">
        <f>'[1]Sheet1'!$G19</f>
        <v>12.6</v>
      </c>
      <c r="C19" s="23">
        <f t="shared" si="0"/>
        <v>1</v>
      </c>
      <c r="D19" s="20">
        <f>'[9]1-4月 '!$D11</f>
        <v>43.4</v>
      </c>
      <c r="E19" s="23">
        <f t="shared" si="4"/>
        <v>1</v>
      </c>
      <c r="F19" s="24">
        <f>'[10]T105817_1'!$B$18</f>
        <v>113.6</v>
      </c>
      <c r="G19" s="23">
        <f t="shared" si="5"/>
        <v>2</v>
      </c>
      <c r="H19" s="21">
        <f>'[3]Sheet1'!$B18/10000</f>
        <v>8.019826817641588</v>
      </c>
      <c r="I19" s="20">
        <f>'[3]Sheet1'!$C18</f>
        <v>-9.700000000000003</v>
      </c>
      <c r="J19" s="23">
        <f t="shared" si="1"/>
        <v>11</v>
      </c>
      <c r="K19" s="21">
        <f>'[4]Sheet1'!$B10/10000</f>
        <v>3.8304</v>
      </c>
      <c r="L19" s="20">
        <f>'[4]Sheet1'!$C10</f>
        <v>60.65766294773928</v>
      </c>
      <c r="M19" s="23">
        <f t="shared" si="2"/>
        <v>2</v>
      </c>
      <c r="N19" s="21">
        <f>'[4]Sheet1'!$D10/10000</f>
        <v>1.9492</v>
      </c>
      <c r="O19" s="20">
        <f>'[4]Sheet1'!$E10</f>
        <v>77.6036446469248</v>
      </c>
      <c r="P19" s="26">
        <f t="shared" si="3"/>
        <v>2</v>
      </c>
      <c r="Q19" s="27">
        <v>27</v>
      </c>
      <c r="R19" s="251">
        <v>2</v>
      </c>
      <c r="S19" s="251">
        <v>2</v>
      </c>
    </row>
    <row r="20" spans="1:16" ht="32.25" customHeight="1">
      <c r="A20" s="309" t="s">
        <v>315</v>
      </c>
      <c r="B20" s="310"/>
      <c r="C20" s="310"/>
      <c r="D20" s="310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310"/>
    </row>
    <row r="21" spans="4:7" ht="15.75">
      <c r="D21" s="15"/>
      <c r="E21" s="15"/>
      <c r="F21" s="15"/>
      <c r="G21" s="15"/>
    </row>
    <row r="22" spans="4:7" ht="15.75">
      <c r="D22" s="15"/>
      <c r="E22" s="15"/>
      <c r="F22" s="15"/>
      <c r="G22" s="15"/>
    </row>
    <row r="23" spans="4:7" ht="15.75">
      <c r="D23" s="15"/>
      <c r="E23" s="15"/>
      <c r="F23" s="15"/>
      <c r="G23" s="15"/>
    </row>
    <row r="24" spans="4:7" ht="15.75">
      <c r="D24" s="15"/>
      <c r="E24" s="15"/>
      <c r="F24" s="15"/>
      <c r="G24" s="15"/>
    </row>
    <row r="25" spans="4:7" ht="15.75">
      <c r="D25" s="15"/>
      <c r="E25" s="15"/>
      <c r="F25" s="15"/>
      <c r="G25" s="15"/>
    </row>
    <row r="26" spans="4:7" ht="15.75">
      <c r="D26" s="15"/>
      <c r="E26" s="15"/>
      <c r="F26" s="15"/>
      <c r="G26" s="15"/>
    </row>
    <row r="27" spans="4:7" ht="15.75">
      <c r="D27" s="15"/>
      <c r="E27" s="15"/>
      <c r="F27" s="15"/>
      <c r="G27" s="15"/>
    </row>
    <row r="28" spans="4:7" ht="15.75">
      <c r="D28" s="15"/>
      <c r="E28" s="15"/>
      <c r="F28" s="15"/>
      <c r="G28" s="15"/>
    </row>
    <row r="29" spans="4:7" ht="15.75">
      <c r="D29" s="15"/>
      <c r="E29" s="15"/>
      <c r="F29" s="15"/>
      <c r="G29" s="15"/>
    </row>
    <row r="30" spans="4:7" ht="15.75">
      <c r="D30" s="15"/>
      <c r="E30" s="15"/>
      <c r="F30" s="15"/>
      <c r="G30" s="15"/>
    </row>
    <row r="31" spans="4:7" ht="15.75">
      <c r="D31" s="15"/>
      <c r="E31" s="15"/>
      <c r="F31" s="15"/>
      <c r="G31" s="15"/>
    </row>
    <row r="32" spans="4:7" ht="15.75">
      <c r="D32" s="15"/>
      <c r="E32" s="15"/>
      <c r="F32" s="15"/>
      <c r="G32" s="15"/>
    </row>
    <row r="33" spans="4:7" ht="15.75">
      <c r="D33" s="15"/>
      <c r="E33" s="15"/>
      <c r="F33" s="15"/>
      <c r="G33" s="15"/>
    </row>
    <row r="34" spans="4:7" ht="15.75">
      <c r="D34" s="15"/>
      <c r="E34" s="15"/>
      <c r="F34" s="15"/>
      <c r="G34" s="15"/>
    </row>
    <row r="35" spans="4:7" ht="15.75">
      <c r="D35" s="15"/>
      <c r="E35" s="15"/>
      <c r="F35" s="15"/>
      <c r="G35" s="15"/>
    </row>
    <row r="36" spans="4:7" ht="15.75">
      <c r="D36" s="15"/>
      <c r="E36" s="15"/>
      <c r="F36" s="15"/>
      <c r="G36" s="15"/>
    </row>
    <row r="37" spans="4:7" ht="15.75">
      <c r="D37" s="15"/>
      <c r="E37" s="15"/>
      <c r="F37" s="15"/>
      <c r="G37" s="15"/>
    </row>
    <row r="38" spans="4:7" ht="15.75">
      <c r="D38" s="15"/>
      <c r="E38" s="15"/>
      <c r="F38" s="15"/>
      <c r="G38" s="15"/>
    </row>
    <row r="39" spans="4:7" ht="15.75">
      <c r="D39" s="15"/>
      <c r="E39" s="15"/>
      <c r="F39" s="15"/>
      <c r="G39" s="15"/>
    </row>
    <row r="40" spans="4:7" ht="15.75">
      <c r="D40" s="15"/>
      <c r="E40" s="15"/>
      <c r="F40" s="15"/>
      <c r="G40" s="15"/>
    </row>
    <row r="41" spans="4:7" ht="15.75">
      <c r="D41" s="15"/>
      <c r="E41" s="15"/>
      <c r="F41" s="15"/>
      <c r="G41" s="15"/>
    </row>
    <row r="42" spans="4:7" ht="15.75">
      <c r="D42" s="15"/>
      <c r="E42" s="15"/>
      <c r="F42" s="15"/>
      <c r="G42" s="15"/>
    </row>
    <row r="43" spans="4:7" ht="15.75">
      <c r="D43" s="15"/>
      <c r="E43" s="15"/>
      <c r="F43" s="15"/>
      <c r="G43" s="15"/>
    </row>
    <row r="44" spans="4:7" ht="15.75">
      <c r="D44" s="15"/>
      <c r="E44" s="15"/>
      <c r="F44" s="15"/>
      <c r="G44" s="15"/>
    </row>
    <row r="45" spans="4:7" ht="15.75">
      <c r="D45" s="15"/>
      <c r="E45" s="15"/>
      <c r="F45" s="15"/>
      <c r="G45" s="15"/>
    </row>
  </sheetData>
  <sheetProtection/>
  <mergeCells count="11">
    <mergeCell ref="Q3:S4"/>
    <mergeCell ref="B3:C4"/>
    <mergeCell ref="D3:E4"/>
    <mergeCell ref="A2:S2"/>
    <mergeCell ref="F3:G3"/>
    <mergeCell ref="F4:G4"/>
    <mergeCell ref="A20:P20"/>
    <mergeCell ref="A3:A4"/>
    <mergeCell ref="H3:J4"/>
    <mergeCell ref="K3:M4"/>
    <mergeCell ref="N3:P4"/>
  </mergeCells>
  <printOptions horizontalCentered="1"/>
  <pageMargins left="0.39" right="0.39" top="0.51" bottom="0.43000000000000005" header="0.47" footer="0.51"/>
  <pageSetup fitToHeight="1" fitToWidth="1" horizontalDpi="600" verticalDpi="600" orientation="landscape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31" sqref="G31"/>
    </sheetView>
  </sheetViews>
  <sheetFormatPr defaultColWidth="8.00390625" defaultRowHeight="14.25"/>
  <cols>
    <col min="1" max="1" width="26.75390625" style="210" customWidth="1"/>
    <col min="2" max="2" width="16.00390625" style="211" customWidth="1"/>
    <col min="3" max="3" width="14.75390625" style="211" customWidth="1"/>
    <col min="4" max="4" width="16.50390625" style="212" customWidth="1"/>
    <col min="5" max="15" width="9.00390625" style="210" customWidth="1"/>
    <col min="16" max="111" width="8.00390625" style="210" customWidth="1"/>
    <col min="112" max="133" width="9.00390625" style="210" customWidth="1"/>
    <col min="134" max="16384" width="8.00390625" style="210" customWidth="1"/>
  </cols>
  <sheetData>
    <row r="1" spans="1:4" ht="31.5" customHeight="1">
      <c r="A1" s="265" t="s">
        <v>277</v>
      </c>
      <c r="B1" s="265"/>
      <c r="C1" s="265"/>
      <c r="D1" s="265"/>
    </row>
    <row r="2" spans="1:4" ht="17.25" customHeight="1">
      <c r="A2" s="213"/>
      <c r="B2" s="213"/>
      <c r="C2" s="213"/>
      <c r="D2" s="214"/>
    </row>
    <row r="3" spans="1:4" s="209" customFormat="1" ht="36" customHeight="1">
      <c r="A3" s="215" t="s">
        <v>27</v>
      </c>
      <c r="B3" s="216" t="s">
        <v>28</v>
      </c>
      <c r="C3" s="217" t="s">
        <v>55</v>
      </c>
      <c r="D3" s="218" t="s">
        <v>56</v>
      </c>
    </row>
    <row r="4" spans="1:5" s="209" customFormat="1" ht="22.5" customHeight="1">
      <c r="A4" s="219" t="s">
        <v>57</v>
      </c>
      <c r="B4" s="220" t="s">
        <v>30</v>
      </c>
      <c r="C4" s="266" t="s">
        <v>58</v>
      </c>
      <c r="D4" s="267"/>
      <c r="E4" s="221"/>
    </row>
    <row r="5" spans="1:5" s="209" customFormat="1" ht="22.5" customHeight="1">
      <c r="A5" s="219" t="s">
        <v>59</v>
      </c>
      <c r="B5" s="220" t="s">
        <v>30</v>
      </c>
      <c r="C5" s="268"/>
      <c r="D5" s="269"/>
      <c r="E5" s="221"/>
    </row>
    <row r="6" spans="1:5" s="209" customFormat="1" ht="22.5" customHeight="1">
      <c r="A6" s="219" t="s">
        <v>60</v>
      </c>
      <c r="B6" s="220" t="s">
        <v>30</v>
      </c>
      <c r="C6" s="268"/>
      <c r="D6" s="269"/>
      <c r="E6" s="221"/>
    </row>
    <row r="7" spans="1:5" s="209" customFormat="1" ht="22.5" customHeight="1">
      <c r="A7" s="219" t="s">
        <v>61</v>
      </c>
      <c r="B7" s="220" t="s">
        <v>30</v>
      </c>
      <c r="C7" s="270"/>
      <c r="D7" s="271"/>
      <c r="E7" s="221"/>
    </row>
    <row r="8" spans="1:5" s="209" customFormat="1" ht="22.5" customHeight="1">
      <c r="A8" s="222" t="s">
        <v>29</v>
      </c>
      <c r="B8" s="220" t="s">
        <v>30</v>
      </c>
      <c r="C8" s="228" t="s">
        <v>31</v>
      </c>
      <c r="D8" s="312">
        <v>0.1</v>
      </c>
      <c r="E8" s="221"/>
    </row>
    <row r="9" spans="1:5" s="209" customFormat="1" ht="31.5" customHeight="1">
      <c r="A9" s="224" t="s">
        <v>32</v>
      </c>
      <c r="B9" s="220" t="s">
        <v>30</v>
      </c>
      <c r="C9" s="229">
        <v>51.67205</v>
      </c>
      <c r="D9" s="312">
        <v>-3.7</v>
      </c>
      <c r="E9" s="221"/>
    </row>
    <row r="10" spans="1:5" s="209" customFormat="1" ht="22.5" customHeight="1">
      <c r="A10" s="225" t="s">
        <v>33</v>
      </c>
      <c r="B10" s="220" t="s">
        <v>30</v>
      </c>
      <c r="C10" s="228" t="s">
        <v>31</v>
      </c>
      <c r="D10" s="312">
        <v>-1.9</v>
      </c>
      <c r="E10" s="221"/>
    </row>
    <row r="11" spans="1:5" s="209" customFormat="1" ht="22.5" customHeight="1">
      <c r="A11" s="225" t="s">
        <v>34</v>
      </c>
      <c r="B11" s="220" t="s">
        <v>30</v>
      </c>
      <c r="C11" s="228" t="s">
        <v>31</v>
      </c>
      <c r="D11" s="312">
        <v>13.5</v>
      </c>
      <c r="E11" s="221"/>
    </row>
    <row r="12" spans="1:5" s="209" customFormat="1" ht="22.5" customHeight="1">
      <c r="A12" s="225" t="s">
        <v>35</v>
      </c>
      <c r="B12" s="220" t="s">
        <v>30</v>
      </c>
      <c r="C12" s="229">
        <v>50.6459</v>
      </c>
      <c r="D12" s="312">
        <v>3.4</v>
      </c>
      <c r="E12" s="221"/>
    </row>
    <row r="13" spans="1:5" s="209" customFormat="1" ht="22.5" customHeight="1">
      <c r="A13" s="225" t="s">
        <v>36</v>
      </c>
      <c r="B13" s="220" t="s">
        <v>37</v>
      </c>
      <c r="C13" s="229">
        <v>105.848</v>
      </c>
      <c r="D13" s="312">
        <v>-17.9</v>
      </c>
      <c r="E13" s="221"/>
    </row>
    <row r="14" spans="1:5" s="209" customFormat="1" ht="22.5" customHeight="1">
      <c r="A14" s="225" t="s">
        <v>38</v>
      </c>
      <c r="B14" s="220" t="s">
        <v>30</v>
      </c>
      <c r="C14" s="223">
        <f>'商品房建设与销售'!C9</f>
        <v>63.5868</v>
      </c>
      <c r="D14" s="312">
        <v>-23.8</v>
      </c>
      <c r="E14" s="221"/>
    </row>
    <row r="15" spans="1:5" s="209" customFormat="1" ht="22.5" customHeight="1">
      <c r="A15" s="226" t="s">
        <v>39</v>
      </c>
      <c r="B15" s="220" t="s">
        <v>30</v>
      </c>
      <c r="C15" s="230">
        <v>423.057875257496</v>
      </c>
      <c r="D15" s="312">
        <v>-9.2</v>
      </c>
      <c r="E15" s="221"/>
    </row>
    <row r="16" spans="1:5" s="209" customFormat="1" ht="22.5" customHeight="1">
      <c r="A16" s="225" t="s">
        <v>40</v>
      </c>
      <c r="B16" s="220" t="s">
        <v>30</v>
      </c>
      <c r="C16" s="229">
        <v>120.80448419000001</v>
      </c>
      <c r="D16" s="312">
        <v>39.3</v>
      </c>
      <c r="E16" s="221"/>
    </row>
    <row r="17" spans="1:5" s="209" customFormat="1" ht="22.5" customHeight="1">
      <c r="A17" s="225" t="s">
        <v>41</v>
      </c>
      <c r="B17" s="220" t="s">
        <v>30</v>
      </c>
      <c r="C17" s="229">
        <v>58.377029209999996</v>
      </c>
      <c r="D17" s="312">
        <v>22.7</v>
      </c>
      <c r="E17" s="221"/>
    </row>
    <row r="18" spans="1:5" s="209" customFormat="1" ht="22.5" customHeight="1">
      <c r="A18" s="225" t="s">
        <v>42</v>
      </c>
      <c r="B18" s="220" t="s">
        <v>30</v>
      </c>
      <c r="C18" s="229">
        <v>62.42745498</v>
      </c>
      <c r="D18" s="313">
        <v>59.6</v>
      </c>
      <c r="E18" s="221"/>
    </row>
    <row r="19" spans="1:5" s="209" customFormat="1" ht="22.5" customHeight="1">
      <c r="A19" s="225" t="s">
        <v>43</v>
      </c>
      <c r="B19" s="220" t="s">
        <v>30</v>
      </c>
      <c r="C19" s="231">
        <v>262.9304</v>
      </c>
      <c r="D19" s="314">
        <v>18.6</v>
      </c>
      <c r="E19" s="221"/>
    </row>
    <row r="20" spans="1:5" s="209" customFormat="1" ht="22.5" customHeight="1">
      <c r="A20" s="225" t="s">
        <v>44</v>
      </c>
      <c r="B20" s="220" t="s">
        <v>45</v>
      </c>
      <c r="C20" s="231">
        <f>23359/10000</f>
        <v>2.3359</v>
      </c>
      <c r="D20" s="314">
        <v>15.4</v>
      </c>
      <c r="E20" s="221"/>
    </row>
    <row r="21" spans="1:5" s="209" customFormat="1" ht="22.5" customHeight="1">
      <c r="A21" s="222" t="s">
        <v>46</v>
      </c>
      <c r="B21" s="220" t="s">
        <v>30</v>
      </c>
      <c r="C21" s="223">
        <f>1060227/10000</f>
        <v>106.0227</v>
      </c>
      <c r="D21" s="315">
        <v>-11.581436077057788</v>
      </c>
      <c r="E21" s="221"/>
    </row>
    <row r="22" spans="1:5" s="209" customFormat="1" ht="22.5" customHeight="1">
      <c r="A22" s="222" t="s">
        <v>47</v>
      </c>
      <c r="B22" s="220" t="s">
        <v>30</v>
      </c>
      <c r="C22" s="223">
        <f>478169/10000</f>
        <v>47.8169</v>
      </c>
      <c r="D22" s="315">
        <v>-6.308793476067223</v>
      </c>
      <c r="E22" s="221"/>
    </row>
    <row r="23" spans="1:5" s="209" customFormat="1" ht="22.5" customHeight="1">
      <c r="A23" s="222" t="s">
        <v>48</v>
      </c>
      <c r="B23" s="220" t="s">
        <v>30</v>
      </c>
      <c r="C23" s="223">
        <f>1630065/10000</f>
        <v>163.0065</v>
      </c>
      <c r="D23" s="315">
        <v>-6.668365272855318</v>
      </c>
      <c r="E23" s="221"/>
    </row>
    <row r="24" spans="1:5" s="209" customFormat="1" ht="22.5" customHeight="1">
      <c r="A24" s="225" t="s">
        <v>49</v>
      </c>
      <c r="B24" s="220" t="s">
        <v>30</v>
      </c>
      <c r="C24" s="223">
        <f>28685441.420956/10000</f>
        <v>2868.5441420956</v>
      </c>
      <c r="D24" s="315">
        <v>1.0261394706005547</v>
      </c>
      <c r="E24" s="221"/>
    </row>
    <row r="25" spans="1:5" s="209" customFormat="1" ht="22.5" customHeight="1">
      <c r="A25" s="225" t="s">
        <v>50</v>
      </c>
      <c r="B25" s="220" t="s">
        <v>30</v>
      </c>
      <c r="C25" s="223">
        <f>21871438.581612/10000</f>
        <v>2187.1438581611997</v>
      </c>
      <c r="D25" s="315">
        <v>23.230964251096168</v>
      </c>
      <c r="E25" s="221"/>
    </row>
    <row r="26" spans="1:5" s="209" customFormat="1" ht="22.5" customHeight="1">
      <c r="A26" s="225" t="s">
        <v>51</v>
      </c>
      <c r="B26" s="220" t="s">
        <v>5</v>
      </c>
      <c r="C26" s="227" t="s">
        <v>31</v>
      </c>
      <c r="D26" s="316">
        <v>103.8</v>
      </c>
      <c r="E26" s="221"/>
    </row>
    <row r="27" spans="1:5" s="209" customFormat="1" ht="22.5" customHeight="1">
      <c r="A27" s="222" t="s">
        <v>52</v>
      </c>
      <c r="B27" s="220" t="s">
        <v>53</v>
      </c>
      <c r="C27" s="223">
        <f>490304.64/10000</f>
        <v>49.030464</v>
      </c>
      <c r="D27" s="315">
        <v>-1.3199851645269818</v>
      </c>
      <c r="E27" s="221"/>
    </row>
    <row r="28" spans="1:5" s="209" customFormat="1" ht="22.5" customHeight="1">
      <c r="A28" s="222" t="s">
        <v>54</v>
      </c>
      <c r="B28" s="220" t="s">
        <v>53</v>
      </c>
      <c r="C28" s="232">
        <v>24.829719</v>
      </c>
      <c r="D28" s="233">
        <v>5.013528627718182</v>
      </c>
      <c r="E28" s="221"/>
    </row>
    <row r="29" spans="1:5" s="209" customFormat="1" ht="22.5" customHeight="1">
      <c r="A29" s="225" t="s">
        <v>62</v>
      </c>
      <c r="B29" s="220" t="s">
        <v>63</v>
      </c>
      <c r="C29" s="272" t="s">
        <v>58</v>
      </c>
      <c r="D29" s="273"/>
      <c r="E29" s="221"/>
    </row>
    <row r="30" spans="1:5" s="209" customFormat="1" ht="22.5" customHeight="1">
      <c r="A30" s="226" t="s">
        <v>64</v>
      </c>
      <c r="B30" s="220" t="s">
        <v>63</v>
      </c>
      <c r="C30" s="274"/>
      <c r="D30" s="275"/>
      <c r="E30" s="221"/>
    </row>
    <row r="31" spans="1:5" s="209" customFormat="1" ht="22.5" customHeight="1">
      <c r="A31" s="226" t="s">
        <v>65</v>
      </c>
      <c r="B31" s="220" t="s">
        <v>63</v>
      </c>
      <c r="C31" s="276"/>
      <c r="D31" s="277"/>
      <c r="E31" s="221"/>
    </row>
  </sheetData>
  <sheetProtection/>
  <mergeCells count="3">
    <mergeCell ref="A1:D1"/>
    <mergeCell ref="C4:D7"/>
    <mergeCell ref="C29:D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E14" sqref="E14"/>
    </sheetView>
  </sheetViews>
  <sheetFormatPr defaultColWidth="8.00390625" defaultRowHeight="14.25"/>
  <cols>
    <col min="1" max="1" width="39.75390625" style="0" customWidth="1"/>
    <col min="2" max="2" width="15.875" style="0" customWidth="1"/>
    <col min="3" max="3" width="10.125" style="0" customWidth="1"/>
    <col min="4" max="4" width="6.875" style="48" customWidth="1"/>
  </cols>
  <sheetData>
    <row r="1" spans="1:4" ht="24.75">
      <c r="A1" s="278" t="s">
        <v>66</v>
      </c>
      <c r="B1" s="278"/>
      <c r="C1" s="205"/>
      <c r="D1" s="205"/>
    </row>
    <row r="2" spans="1:4" ht="15.75">
      <c r="A2" s="206"/>
      <c r="B2" s="206"/>
      <c r="D2"/>
    </row>
    <row r="3" spans="1:2" ht="24" customHeight="1">
      <c r="A3" s="6" t="s">
        <v>67</v>
      </c>
      <c r="B3" s="207" t="s">
        <v>68</v>
      </c>
    </row>
    <row r="4" spans="1:2" ht="24" customHeight="1">
      <c r="A4" s="208" t="s">
        <v>69</v>
      </c>
      <c r="B4" s="187">
        <f>'[1]Sheet1'!$G$22</f>
        <v>0.1</v>
      </c>
    </row>
    <row r="5" spans="1:2" ht="24" customHeight="1">
      <c r="A5" s="143" t="s">
        <v>70</v>
      </c>
      <c r="B5" s="200">
        <f>'[1]Sheet1'!G23</f>
        <v>-4.2</v>
      </c>
    </row>
    <row r="6" spans="1:2" ht="24" customHeight="1">
      <c r="A6" s="143" t="s">
        <v>71</v>
      </c>
      <c r="B6" s="200">
        <f>'[1]Sheet1'!G24</f>
        <v>-0.3</v>
      </c>
    </row>
    <row r="7" spans="1:2" ht="24" customHeight="1">
      <c r="A7" s="143" t="s">
        <v>72</v>
      </c>
      <c r="B7" s="200">
        <f>'[1]Sheet1'!G25</f>
        <v>3.1731071316368116</v>
      </c>
    </row>
    <row r="8" spans="1:2" ht="24" customHeight="1">
      <c r="A8" s="143" t="s">
        <v>73</v>
      </c>
      <c r="B8" s="200">
        <f>'[1]Sheet1'!G26</f>
        <v>-1.7672688108875434</v>
      </c>
    </row>
    <row r="9" spans="1:2" ht="24" customHeight="1">
      <c r="A9" s="143" t="s">
        <v>74</v>
      </c>
      <c r="B9" s="200">
        <f>'[1]Sheet1'!G27</f>
        <v>-3.2736057763277984</v>
      </c>
    </row>
    <row r="10" spans="1:2" ht="24" customHeight="1">
      <c r="A10" s="143" t="s">
        <v>75</v>
      </c>
      <c r="B10" s="200">
        <f>'[1]Sheet1'!G28</f>
        <v>0.8275417219728354</v>
      </c>
    </row>
    <row r="11" spans="1:2" ht="24" customHeight="1">
      <c r="A11" s="143" t="s">
        <v>76</v>
      </c>
      <c r="B11" s="200">
        <f>'[1]Sheet1'!G29</f>
        <v>-5.436940376986698</v>
      </c>
    </row>
    <row r="12" spans="1:2" ht="24" customHeight="1">
      <c r="A12" s="143" t="s">
        <v>77</v>
      </c>
      <c r="B12" s="200">
        <f>'[1]Sheet1'!G30</f>
        <v>1.8</v>
      </c>
    </row>
    <row r="13" spans="1:2" ht="24" customHeight="1">
      <c r="A13" s="143" t="s">
        <v>78</v>
      </c>
      <c r="B13" s="200">
        <f>'[1]Sheet1'!G31</f>
        <v>-5.113597838969611</v>
      </c>
    </row>
    <row r="14" spans="1:2" ht="24" customHeight="1">
      <c r="A14" s="143" t="s">
        <v>79</v>
      </c>
      <c r="B14" s="200">
        <f>'[1]Sheet1'!G32</f>
        <v>1.3</v>
      </c>
    </row>
    <row r="15" spans="1:2" ht="24" customHeight="1">
      <c r="A15" s="143" t="s">
        <v>80</v>
      </c>
      <c r="B15" s="200">
        <f>'[1]Sheet1'!G33</f>
        <v>1.1</v>
      </c>
    </row>
    <row r="16" spans="1:2" ht="24" customHeight="1">
      <c r="A16" s="148" t="s">
        <v>81</v>
      </c>
      <c r="B16" s="204">
        <f>'[1]Sheet1'!G34</f>
        <v>2.3</v>
      </c>
    </row>
  </sheetData>
  <sheetProtection/>
  <mergeCells count="1">
    <mergeCell ref="A1:B1"/>
  </mergeCells>
  <printOptions horizontalCentered="1"/>
  <pageMargins left="0.75" right="0.75" top="0.59" bottom="0.47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D19" sqref="D19"/>
    </sheetView>
  </sheetViews>
  <sheetFormatPr defaultColWidth="8.00390625" defaultRowHeight="14.25"/>
  <cols>
    <col min="1" max="1" width="34.50390625" style="195" customWidth="1"/>
    <col min="2" max="2" width="13.50390625" style="0" customWidth="1"/>
  </cols>
  <sheetData>
    <row r="1" spans="1:2" s="191" customFormat="1" ht="24.75">
      <c r="A1" s="279" t="s">
        <v>82</v>
      </c>
      <c r="B1" s="279"/>
    </row>
    <row r="2" spans="1:2" s="191" customFormat="1" ht="19.5">
      <c r="A2" s="196"/>
      <c r="B2" s="197"/>
    </row>
    <row r="3" spans="1:2" s="192" customFormat="1" ht="29.25" customHeight="1">
      <c r="A3" s="198" t="s">
        <v>83</v>
      </c>
      <c r="B3" s="199" t="s">
        <v>84</v>
      </c>
    </row>
    <row r="4" spans="1:2" s="193" customFormat="1" ht="29.25" customHeight="1">
      <c r="A4" s="198" t="s">
        <v>85</v>
      </c>
      <c r="B4" s="200">
        <f>'[1]Sheet1'!G38</f>
        <v>0.3</v>
      </c>
    </row>
    <row r="5" spans="1:2" s="180" customFormat="1" ht="29.25" customHeight="1">
      <c r="A5" s="201" t="s">
        <v>86</v>
      </c>
      <c r="B5" s="200">
        <f>'[1]Sheet1'!G39</f>
        <v>-2</v>
      </c>
    </row>
    <row r="6" spans="1:2" s="180" customFormat="1" ht="29.25" customHeight="1">
      <c r="A6" s="201" t="s">
        <v>87</v>
      </c>
      <c r="B6" s="200">
        <f>'[1]Sheet1'!G40</f>
        <v>-4.8</v>
      </c>
    </row>
    <row r="7" spans="1:2" s="180" customFormat="1" ht="29.25" customHeight="1">
      <c r="A7" s="201" t="s">
        <v>88</v>
      </c>
      <c r="B7" s="200">
        <f>'[1]Sheet1'!G41</f>
        <v>-6.1</v>
      </c>
    </row>
    <row r="8" spans="1:2" s="180" customFormat="1" ht="29.25" customHeight="1">
      <c r="A8" s="201" t="s">
        <v>89</v>
      </c>
      <c r="B8" s="200">
        <f>'[1]Sheet1'!G42</f>
        <v>-1</v>
      </c>
    </row>
    <row r="9" spans="1:2" s="180" customFormat="1" ht="29.25" customHeight="1">
      <c r="A9" s="201" t="s">
        <v>90</v>
      </c>
      <c r="B9" s="200">
        <f>'[1]Sheet1'!G43</f>
        <v>6.6</v>
      </c>
    </row>
    <row r="10" spans="1:2" s="194" customFormat="1" ht="29.25" customHeight="1">
      <c r="A10" s="202" t="s">
        <v>91</v>
      </c>
      <c r="B10" s="200">
        <f>'[1]Sheet1'!G44</f>
        <v>-9.7</v>
      </c>
    </row>
    <row r="11" spans="1:2" s="194" customFormat="1" ht="29.25" customHeight="1">
      <c r="A11" s="202" t="s">
        <v>92</v>
      </c>
      <c r="B11" s="200">
        <f>'[1]Sheet1'!G45</f>
        <v>2.3</v>
      </c>
    </row>
    <row r="12" spans="1:2" s="194" customFormat="1" ht="29.25" customHeight="1">
      <c r="A12" s="202" t="s">
        <v>93</v>
      </c>
      <c r="B12" s="200">
        <f>'[1]Sheet1'!G46</f>
        <v>5.4</v>
      </c>
    </row>
    <row r="13" spans="1:2" s="194" customFormat="1" ht="29.25" customHeight="1">
      <c r="A13" s="202" t="s">
        <v>94</v>
      </c>
      <c r="B13" s="200">
        <f>'[1]Sheet1'!G47</f>
        <v>1.3</v>
      </c>
    </row>
    <row r="14" spans="1:2" s="194" customFormat="1" ht="29.25" customHeight="1">
      <c r="A14" s="203" t="s">
        <v>95</v>
      </c>
      <c r="B14" s="204">
        <f>'[1]Sheet1'!G48</f>
        <v>0.2</v>
      </c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E14" sqref="E14"/>
    </sheetView>
  </sheetViews>
  <sheetFormatPr defaultColWidth="8.00390625" defaultRowHeight="14.25"/>
  <cols>
    <col min="1" max="1" width="40.50390625" style="182" customWidth="1"/>
    <col min="2" max="2" width="15.50390625" style="0" customWidth="1"/>
  </cols>
  <sheetData>
    <row r="1" spans="1:2" ht="24.75">
      <c r="A1" s="280" t="s">
        <v>96</v>
      </c>
      <c r="B1" s="280"/>
    </row>
    <row r="2" spans="1:2" ht="19.5">
      <c r="A2" s="183"/>
      <c r="B2" s="184"/>
    </row>
    <row r="3" spans="1:2" s="180" customFormat="1" ht="30.75" customHeight="1">
      <c r="A3" s="6" t="s">
        <v>67</v>
      </c>
      <c r="B3" s="185" t="s">
        <v>68</v>
      </c>
    </row>
    <row r="4" spans="1:3" ht="33.75" customHeight="1">
      <c r="A4" s="186" t="s">
        <v>97</v>
      </c>
      <c r="B4" s="187">
        <f>'[1]Sheet1'!G52</f>
        <v>-0.5</v>
      </c>
      <c r="C4" s="2"/>
    </row>
    <row r="5" spans="1:3" ht="33.75" customHeight="1">
      <c r="A5" s="188" t="s">
        <v>98</v>
      </c>
      <c r="B5" s="189">
        <f>'[1]Sheet1'!G53</f>
        <v>4.2</v>
      </c>
      <c r="C5" s="2"/>
    </row>
    <row r="6" spans="1:3" ht="33.75" customHeight="1">
      <c r="A6" s="188" t="s">
        <v>99</v>
      </c>
      <c r="B6" s="189">
        <f>'[1]Sheet1'!G54</f>
        <v>-3.1</v>
      </c>
      <c r="C6" s="2"/>
    </row>
    <row r="7" spans="1:3" ht="33.75" customHeight="1">
      <c r="A7" s="188" t="s">
        <v>100</v>
      </c>
      <c r="B7" s="189">
        <f>'[1]Sheet1'!G55</f>
        <v>5.4</v>
      </c>
      <c r="C7" s="2"/>
    </row>
    <row r="8" spans="1:3" ht="33.75" customHeight="1">
      <c r="A8" s="188" t="s">
        <v>101</v>
      </c>
      <c r="B8" s="189">
        <f>'[1]Sheet1'!G56</f>
        <v>3.5</v>
      </c>
      <c r="C8" s="2"/>
    </row>
    <row r="9" spans="1:3" ht="33.75" customHeight="1">
      <c r="A9" s="188" t="s">
        <v>102</v>
      </c>
      <c r="B9" s="189">
        <f>'[1]Sheet1'!G57</f>
        <v>-2.6</v>
      </c>
      <c r="C9" s="2"/>
    </row>
    <row r="10" spans="1:3" ht="33.75" customHeight="1">
      <c r="A10" s="188" t="s">
        <v>103</v>
      </c>
      <c r="B10" s="189">
        <f>'[1]Sheet1'!G58</f>
        <v>-12.2</v>
      </c>
      <c r="C10" s="2"/>
    </row>
    <row r="11" spans="1:3" ht="33.75" customHeight="1">
      <c r="A11" s="188" t="s">
        <v>104</v>
      </c>
      <c r="B11" s="189">
        <f>'[1]Sheet1'!G59</f>
        <v>-1.2</v>
      </c>
      <c r="C11" s="2"/>
    </row>
    <row r="12" spans="1:3" ht="33.75" customHeight="1">
      <c r="A12" s="188" t="s">
        <v>105</v>
      </c>
      <c r="B12" s="189">
        <f>'[1]Sheet1'!G60</f>
        <v>2.1</v>
      </c>
      <c r="C12" s="2"/>
    </row>
    <row r="13" spans="1:3" ht="33.75" customHeight="1">
      <c r="A13" s="188" t="s">
        <v>106</v>
      </c>
      <c r="B13" s="189">
        <f>'[1]Sheet1'!G61</f>
        <v>1.6</v>
      </c>
      <c r="C13" s="2"/>
    </row>
    <row r="14" spans="1:2" ht="33.75" customHeight="1">
      <c r="A14" s="190" t="s">
        <v>107</v>
      </c>
      <c r="B14" s="189">
        <f>'[1]Sheet1'!G62</f>
        <v>-5.8</v>
      </c>
    </row>
    <row r="15" spans="1:2" s="181" customFormat="1" ht="10.5">
      <c r="A15" s="281"/>
      <c r="B15" s="281"/>
    </row>
  </sheetData>
  <sheetProtection/>
  <mergeCells count="2">
    <mergeCell ref="A1:B1"/>
    <mergeCell ref="A15:B15"/>
  </mergeCells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H17" sqref="H17"/>
    </sheetView>
  </sheetViews>
  <sheetFormatPr defaultColWidth="7.875" defaultRowHeight="14.25"/>
  <cols>
    <col min="1" max="1" width="20.50390625" style="159" customWidth="1"/>
    <col min="2" max="2" width="12.875" style="159" customWidth="1"/>
    <col min="3" max="3" width="11.25390625" style="159" customWidth="1"/>
    <col min="4" max="4" width="15.125" style="159" customWidth="1"/>
    <col min="5" max="5" width="9.75390625" style="159" customWidth="1"/>
    <col min="6" max="6" width="9.75390625" style="159" bestFit="1" customWidth="1"/>
    <col min="7" max="16384" width="7.875" style="159" customWidth="1"/>
  </cols>
  <sheetData>
    <row r="1" spans="1:6" ht="25.5" customHeight="1">
      <c r="A1" s="282" t="s">
        <v>108</v>
      </c>
      <c r="B1" s="282"/>
      <c r="C1" s="282"/>
      <c r="D1" s="282"/>
      <c r="E1" s="282"/>
      <c r="F1" s="282"/>
    </row>
    <row r="2" spans="1:6" ht="15.75">
      <c r="A2" s="160"/>
      <c r="B2" s="160"/>
      <c r="C2" s="160"/>
      <c r="D2" s="283"/>
      <c r="E2" s="283"/>
      <c r="F2" s="160"/>
    </row>
    <row r="3" spans="1:6" s="157" customFormat="1" ht="28.5" customHeight="1">
      <c r="A3" s="289"/>
      <c r="B3" s="284" t="s">
        <v>52</v>
      </c>
      <c r="C3" s="285"/>
      <c r="D3" s="284" t="s">
        <v>109</v>
      </c>
      <c r="E3" s="285"/>
      <c r="F3" s="161"/>
    </row>
    <row r="4" spans="1:6" s="158" customFormat="1" ht="30" customHeight="1">
      <c r="A4" s="289"/>
      <c r="B4" s="162" t="s">
        <v>110</v>
      </c>
      <c r="C4" s="162" t="s">
        <v>56</v>
      </c>
      <c r="D4" s="162" t="s">
        <v>110</v>
      </c>
      <c r="E4" s="162" t="s">
        <v>56</v>
      </c>
      <c r="F4" s="161"/>
    </row>
    <row r="5" spans="1:7" s="158" customFormat="1" ht="27.75" customHeight="1">
      <c r="A5" s="163" t="s">
        <v>111</v>
      </c>
      <c r="B5" s="164">
        <f>'[2]Sheet1'!$B7</f>
        <v>490304.64</v>
      </c>
      <c r="C5" s="165">
        <f>'[2]Sheet1'!$D7</f>
        <v>-1.3199844098</v>
      </c>
      <c r="D5" s="166">
        <f>'[2]Sheet1'!$E7</f>
        <v>248297.1886</v>
      </c>
      <c r="E5" s="167">
        <f>'[2]Sheet1'!$G7</f>
        <v>5.0135267032</v>
      </c>
      <c r="F5" s="168"/>
      <c r="G5" s="169"/>
    </row>
    <row r="6" spans="1:8" s="157" customFormat="1" ht="27.75" customHeight="1">
      <c r="A6" s="170" t="s">
        <v>112</v>
      </c>
      <c r="B6" s="171">
        <f>'[2]Sheet1'!$B8</f>
        <v>32769.4573</v>
      </c>
      <c r="C6" s="172">
        <f>'[2]Sheet1'!$D8</f>
        <v>98.4123293489476</v>
      </c>
      <c r="D6" s="173">
        <f>'[2]Sheet1'!$E8</f>
        <v>32769.4573</v>
      </c>
      <c r="E6" s="174">
        <f>'[2]Sheet1'!$G8</f>
        <v>98.4123293489476</v>
      </c>
      <c r="F6" s="168"/>
      <c r="G6" s="169"/>
      <c r="H6" s="158"/>
    </row>
    <row r="7" spans="1:8" s="157" customFormat="1" ht="27.75" customHeight="1">
      <c r="A7" s="170" t="s">
        <v>113</v>
      </c>
      <c r="B7" s="171">
        <f>'[2]Sheet1'!$B9</f>
        <v>210200.8354</v>
      </c>
      <c r="C7" s="172">
        <f>'[2]Sheet1'!$D9</f>
        <v>-9.33818007023577</v>
      </c>
      <c r="D7" s="173">
        <f>'[2]Sheet1'!$E9</f>
        <v>137941.6246</v>
      </c>
      <c r="E7" s="174">
        <f>'[2]Sheet1'!$G9</f>
        <v>-1.74939110482769</v>
      </c>
      <c r="F7" s="168"/>
      <c r="G7" s="169"/>
      <c r="H7" s="158"/>
    </row>
    <row r="8" spans="1:8" s="157" customFormat="1" ht="27.75" customHeight="1">
      <c r="A8" s="170" t="s">
        <v>114</v>
      </c>
      <c r="B8" s="171">
        <f>'[2]Sheet1'!$B10</f>
        <v>15773.2</v>
      </c>
      <c r="C8" s="172">
        <f>'[2]Sheet1'!$D10</f>
        <v>19.8651217208684</v>
      </c>
      <c r="D8" s="173">
        <f>'[2]Sheet1'!$E10</f>
        <v>7630.2512</v>
      </c>
      <c r="E8" s="174">
        <f>'[2]Sheet1'!$G10</f>
        <v>19.5132939830624</v>
      </c>
      <c r="F8" s="168"/>
      <c r="G8" s="169"/>
      <c r="H8" s="158"/>
    </row>
    <row r="9" spans="1:8" s="157" customFormat="1" ht="27.75" customHeight="1">
      <c r="A9" s="170" t="s">
        <v>115</v>
      </c>
      <c r="B9" s="171">
        <f>'[2]Sheet1'!$B11</f>
        <v>10354.8549</v>
      </c>
      <c r="C9" s="172">
        <f>'[2]Sheet1'!$D11</f>
        <v>3.12637026540748</v>
      </c>
      <c r="D9" s="173">
        <f>'[2]Sheet1'!$E11</f>
        <v>2352.1908</v>
      </c>
      <c r="E9" s="174">
        <f>'[2]Sheet1'!$G11</f>
        <v>33.0041446203226</v>
      </c>
      <c r="F9" s="168"/>
      <c r="G9" s="169"/>
      <c r="H9" s="158"/>
    </row>
    <row r="10" spans="1:8" s="157" customFormat="1" ht="27.75" customHeight="1">
      <c r="A10" s="170" t="s">
        <v>116</v>
      </c>
      <c r="B10" s="171">
        <f>'[2]Sheet1'!$B12</f>
        <v>32187.556</v>
      </c>
      <c r="C10" s="172">
        <f>'[2]Sheet1'!$D12</f>
        <v>-2.4660302084337</v>
      </c>
      <c r="D10" s="173">
        <f>'[2]Sheet1'!$E12</f>
        <v>11759.9985</v>
      </c>
      <c r="E10" s="174">
        <f>'[2]Sheet1'!$G12</f>
        <v>-6.24250552840419</v>
      </c>
      <c r="F10" s="168"/>
      <c r="G10" s="169"/>
      <c r="H10" s="158"/>
    </row>
    <row r="11" spans="1:8" s="157" customFormat="1" ht="27.75" customHeight="1">
      <c r="A11" s="170" t="s">
        <v>117</v>
      </c>
      <c r="B11" s="171">
        <f>'[2]Sheet1'!$B13</f>
        <v>25198.84</v>
      </c>
      <c r="C11" s="172">
        <f>'[2]Sheet1'!$D13</f>
        <v>-0.27198506353837</v>
      </c>
      <c r="D11" s="173">
        <f>'[2]Sheet1'!$E13</f>
        <v>5578.38</v>
      </c>
      <c r="E11" s="174">
        <f>'[2]Sheet1'!$G13</f>
        <v>3.8585128604404</v>
      </c>
      <c r="F11" s="168"/>
      <c r="G11" s="169"/>
      <c r="H11" s="158"/>
    </row>
    <row r="12" spans="1:8" s="157" customFormat="1" ht="27.75" customHeight="1">
      <c r="A12" s="170" t="s">
        <v>118</v>
      </c>
      <c r="B12" s="171">
        <f>'[2]Sheet1'!$B14</f>
        <v>34273.4121</v>
      </c>
      <c r="C12" s="172">
        <f>'[2]Sheet1'!$D14</f>
        <v>0.994700530872195</v>
      </c>
      <c r="D12" s="173">
        <f>'[2]Sheet1'!$E14</f>
        <v>6165.4003</v>
      </c>
      <c r="E12" s="174">
        <f>'[2]Sheet1'!$G14</f>
        <v>7.15953363931289</v>
      </c>
      <c r="F12" s="168"/>
      <c r="G12" s="169"/>
      <c r="H12" s="158"/>
    </row>
    <row r="13" spans="1:8" s="157" customFormat="1" ht="27.75" customHeight="1">
      <c r="A13" s="170" t="s">
        <v>119</v>
      </c>
      <c r="B13" s="171">
        <f>'[2]Sheet1'!$B15</f>
        <v>57021.7855</v>
      </c>
      <c r="C13" s="172">
        <f>'[2]Sheet1'!$D15</f>
        <v>0.143059944894908</v>
      </c>
      <c r="D13" s="173">
        <f>'[2]Sheet1'!$E15</f>
        <v>19044.3387</v>
      </c>
      <c r="E13" s="174">
        <f>'[2]Sheet1'!$G15</f>
        <v>-7.51824990034861</v>
      </c>
      <c r="F13" s="168"/>
      <c r="G13" s="169"/>
      <c r="H13" s="158"/>
    </row>
    <row r="14" spans="1:8" s="157" customFormat="1" ht="27.75" customHeight="1">
      <c r="A14" s="170" t="s">
        <v>120</v>
      </c>
      <c r="B14" s="171">
        <f>'[2]Sheet1'!$B16</f>
        <v>38110.076</v>
      </c>
      <c r="C14" s="172">
        <f>'[2]Sheet1'!$D16</f>
        <v>1.73966742434226</v>
      </c>
      <c r="D14" s="173">
        <f>'[2]Sheet1'!$E16</f>
        <v>10876.226</v>
      </c>
      <c r="E14" s="174">
        <f>'[2]Sheet1'!$G16</f>
        <v>10.0629932593788</v>
      </c>
      <c r="F14" s="168"/>
      <c r="G14" s="169"/>
      <c r="H14" s="158"/>
    </row>
    <row r="15" spans="1:8" s="157" customFormat="1" ht="27.75" customHeight="1">
      <c r="A15" s="170" t="s">
        <v>121</v>
      </c>
      <c r="B15" s="171">
        <f>'[2]Sheet1'!$B17</f>
        <v>29182.656</v>
      </c>
      <c r="C15" s="172">
        <f>'[2]Sheet1'!$D17</f>
        <v>-12.2929770680534</v>
      </c>
      <c r="D15" s="173">
        <f>'[2]Sheet1'!$E17</f>
        <v>12876.8653</v>
      </c>
      <c r="E15" s="174">
        <f>'[2]Sheet1'!$G17</f>
        <v>-19.12884469212</v>
      </c>
      <c r="F15" s="168"/>
      <c r="G15" s="169"/>
      <c r="H15" s="158"/>
    </row>
    <row r="16" spans="1:8" s="157" customFormat="1" ht="27.75" customHeight="1">
      <c r="A16" s="175" t="s">
        <v>122</v>
      </c>
      <c r="B16" s="176">
        <f>'[2]Sheet1'!$B18</f>
        <v>5231.9668</v>
      </c>
      <c r="C16" s="177">
        <f>'[2]Sheet1'!$D18</f>
        <v>-3.45634387001834</v>
      </c>
      <c r="D16" s="178">
        <f>'[2]Sheet1'!$E18</f>
        <v>1302.4559</v>
      </c>
      <c r="E16" s="179">
        <f>'[2]Sheet1'!$G18</f>
        <v>-0.718562773833572</v>
      </c>
      <c r="F16" s="168"/>
      <c r="G16" s="169"/>
      <c r="H16" s="158"/>
    </row>
    <row r="17" spans="1:6" ht="15.75">
      <c r="A17" s="286" t="s">
        <v>123</v>
      </c>
      <c r="B17" s="287"/>
      <c r="C17" s="287"/>
      <c r="D17" s="288"/>
      <c r="E17" s="288"/>
      <c r="F17" s="288"/>
    </row>
  </sheetData>
  <sheetProtection/>
  <mergeCells count="6">
    <mergeCell ref="A1:F1"/>
    <mergeCell ref="D2:E2"/>
    <mergeCell ref="B3:C3"/>
    <mergeCell ref="D3:E3"/>
    <mergeCell ref="A17:F17"/>
    <mergeCell ref="A3:A4"/>
  </mergeCells>
  <printOptions/>
  <pageMargins left="0.75" right="0.75" top="1" bottom="1" header="0.5" footer="0.5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0"/>
  <sheetViews>
    <sheetView zoomScalePageLayoutView="0" workbookViewId="0" topLeftCell="A1">
      <selection activeCell="G29" sqref="G29"/>
    </sheetView>
  </sheetViews>
  <sheetFormatPr defaultColWidth="8.00390625" defaultRowHeight="14.25"/>
  <cols>
    <col min="1" max="1" width="37.75390625" style="0" customWidth="1"/>
    <col min="2" max="2" width="15.625" style="0" customWidth="1"/>
    <col min="3" max="3" width="7.625" style="0" bestFit="1" customWidth="1"/>
    <col min="4" max="4" width="6.00390625" style="2" bestFit="1" customWidth="1"/>
  </cols>
  <sheetData>
    <row r="1" spans="1:4" ht="24.75">
      <c r="A1" s="278" t="s">
        <v>33</v>
      </c>
      <c r="B1" s="278"/>
      <c r="C1" s="151"/>
      <c r="D1" s="151"/>
    </row>
    <row r="3" spans="1:2" ht="17.25">
      <c r="A3" s="51"/>
      <c r="B3" s="152"/>
    </row>
    <row r="4" spans="1:4" ht="24.75" customHeight="1">
      <c r="A4" s="153" t="s">
        <v>67</v>
      </c>
      <c r="B4" s="138" t="s">
        <v>56</v>
      </c>
      <c r="D4"/>
    </row>
    <row r="5" spans="1:2" s="29" customFormat="1" ht="23.25" customHeight="1">
      <c r="A5" s="154" t="s">
        <v>124</v>
      </c>
      <c r="B5" s="155">
        <f>'[6]T034925_1'!$E6</f>
        <v>-1.9</v>
      </c>
    </row>
    <row r="6" spans="1:2" s="29" customFormat="1" ht="23.25" customHeight="1">
      <c r="A6" s="156" t="s">
        <v>125</v>
      </c>
      <c r="B6" s="155" t="str">
        <f>'[6]T034925_1'!$E7</f>
        <v>  </v>
      </c>
    </row>
    <row r="7" spans="1:2" s="29" customFormat="1" ht="23.25" customHeight="1">
      <c r="A7" s="156" t="s">
        <v>126</v>
      </c>
      <c r="B7" s="155">
        <f>'[6]T034925_1'!$E8</f>
        <v>-17.3</v>
      </c>
    </row>
    <row r="8" spans="1:2" s="29" customFormat="1" ht="23.25" customHeight="1">
      <c r="A8" s="156" t="s">
        <v>127</v>
      </c>
      <c r="B8" s="155">
        <f>'[6]T034925_1'!$E9</f>
        <v>8.8</v>
      </c>
    </row>
    <row r="9" spans="1:2" s="29" customFormat="1" ht="23.25" customHeight="1">
      <c r="A9" s="156" t="s">
        <v>128</v>
      </c>
      <c r="B9" s="155">
        <f>'[6]T034925_1'!$E10</f>
        <v>0.2</v>
      </c>
    </row>
    <row r="10" spans="1:2" s="29" customFormat="1" ht="23.25" customHeight="1">
      <c r="A10" s="156" t="s">
        <v>129</v>
      </c>
      <c r="B10" s="155" t="str">
        <f>'[6]T034925_1'!$E11</f>
        <v>  </v>
      </c>
    </row>
    <row r="11" spans="1:2" s="29" customFormat="1" ht="23.25" customHeight="1">
      <c r="A11" s="156" t="s">
        <v>130</v>
      </c>
      <c r="B11" s="155">
        <f>'[6]T034925_1'!$E12</f>
        <v>483.3</v>
      </c>
    </row>
    <row r="12" spans="1:2" s="29" customFormat="1" ht="23.25" customHeight="1">
      <c r="A12" s="156" t="s">
        <v>131</v>
      </c>
      <c r="B12" s="155">
        <f>'[6]T034925_1'!$E13</f>
        <v>-3.3</v>
      </c>
    </row>
    <row r="13" spans="1:2" s="29" customFormat="1" ht="23.25" customHeight="1">
      <c r="A13" s="156" t="s">
        <v>132</v>
      </c>
      <c r="B13" s="155" t="str">
        <f>'[6]T034925_1'!$E14</f>
        <v>  </v>
      </c>
    </row>
    <row r="14" spans="1:2" s="29" customFormat="1" ht="23.25" customHeight="1">
      <c r="A14" s="156" t="s">
        <v>133</v>
      </c>
      <c r="B14" s="155">
        <f>'[6]T034925_1'!$E15</f>
        <v>10.4</v>
      </c>
    </row>
    <row r="15" spans="1:2" s="29" customFormat="1" ht="23.25" customHeight="1">
      <c r="A15" s="156" t="s">
        <v>134</v>
      </c>
      <c r="B15" s="155">
        <f>'[6]T034925_1'!$E16</f>
        <v>3.3</v>
      </c>
    </row>
    <row r="16" spans="1:2" s="29" customFormat="1" ht="23.25" customHeight="1">
      <c r="A16" s="156" t="s">
        <v>135</v>
      </c>
      <c r="B16" s="155">
        <f>'[6]T034925_1'!$E17</f>
        <v>-6.1</v>
      </c>
    </row>
    <row r="17" spans="1:2" s="29" customFormat="1" ht="23.25" customHeight="1">
      <c r="A17" s="156" t="s">
        <v>136</v>
      </c>
      <c r="B17" s="155" t="str">
        <f>'[6]T034925_1'!$E18</f>
        <v>  </v>
      </c>
    </row>
    <row r="18" spans="1:4" s="29" customFormat="1" ht="22.5" customHeight="1">
      <c r="A18" s="156" t="s">
        <v>137</v>
      </c>
      <c r="B18" s="155">
        <f>'[6]T034925_1'!$E19</f>
        <v>33.3</v>
      </c>
      <c r="C18"/>
      <c r="D18" s="2"/>
    </row>
    <row r="19" spans="1:5" ht="22.5" customHeight="1">
      <c r="A19" s="156" t="s">
        <v>138</v>
      </c>
      <c r="B19" s="155">
        <f>'[6]T034925_1'!$E20</f>
        <v>13.5</v>
      </c>
      <c r="E19" s="29"/>
    </row>
    <row r="20" spans="1:5" ht="22.5" customHeight="1">
      <c r="A20" s="156" t="s">
        <v>139</v>
      </c>
      <c r="B20" s="155">
        <f>'[6]T034925_1'!$E21</f>
        <v>-49.6</v>
      </c>
      <c r="E20" s="29"/>
    </row>
    <row r="21" spans="1:5" ht="22.5" customHeight="1">
      <c r="A21" s="156" t="s">
        <v>140</v>
      </c>
      <c r="B21" s="155">
        <f>'[6]T034925_1'!$E22</f>
        <v>10.5</v>
      </c>
      <c r="E21" s="29"/>
    </row>
    <row r="22" spans="1:5" ht="22.5" customHeight="1">
      <c r="A22" s="156" t="s">
        <v>141</v>
      </c>
      <c r="B22" s="155">
        <f>'[6]T034925_1'!$E23</f>
        <v>59.1</v>
      </c>
      <c r="E22" s="29"/>
    </row>
    <row r="23" spans="1:5" s="150" customFormat="1" ht="22.5" customHeight="1">
      <c r="A23" s="156" t="s">
        <v>142</v>
      </c>
      <c r="B23" s="155">
        <f>'[6]T034925_1'!$E26</f>
        <v>-2.9</v>
      </c>
      <c r="C23"/>
      <c r="D23" s="2"/>
      <c r="E23" s="29"/>
    </row>
    <row r="24" spans="1:5" s="150" customFormat="1" ht="22.5" customHeight="1">
      <c r="A24" s="156" t="s">
        <v>143</v>
      </c>
      <c r="B24" s="155">
        <f>'[6]T034925_1'!$E27</f>
        <v>-1.5</v>
      </c>
      <c r="C24"/>
      <c r="D24" s="2"/>
      <c r="E24" s="29"/>
    </row>
    <row r="25" spans="1:5" s="150" customFormat="1" ht="22.5" customHeight="1">
      <c r="A25" s="156" t="s">
        <v>144</v>
      </c>
      <c r="B25" s="155">
        <f>'[6]T034925_1'!$E28</f>
        <v>-0.2</v>
      </c>
      <c r="C25"/>
      <c r="D25" s="2"/>
      <c r="E25" s="29"/>
    </row>
    <row r="26" spans="1:5" ht="22.5" customHeight="1">
      <c r="A26" s="156" t="s">
        <v>145</v>
      </c>
      <c r="B26" s="155">
        <f>'[6]T034925_1'!$E29</f>
        <v>3.4</v>
      </c>
      <c r="E26" s="29"/>
    </row>
    <row r="27" spans="1:5" ht="17.25">
      <c r="A27" s="156" t="s">
        <v>146</v>
      </c>
      <c r="B27" s="155" t="str">
        <f>'[6]T034925_1'!$E30</f>
        <v>  </v>
      </c>
      <c r="E27" s="29"/>
    </row>
    <row r="28" spans="1:5" ht="17.25">
      <c r="A28" s="156" t="s">
        <v>147</v>
      </c>
      <c r="B28" s="155">
        <f>'[6]T034925_1'!$E31</f>
        <v>11</v>
      </c>
      <c r="E28" s="29"/>
    </row>
    <row r="29" spans="1:5" ht="17.25">
      <c r="A29" s="156" t="s">
        <v>148</v>
      </c>
      <c r="B29" s="155">
        <f>'[6]T034925_1'!$E32</f>
        <v>-31.9</v>
      </c>
      <c r="E29" s="29"/>
    </row>
    <row r="30" spans="1:5" ht="17.25">
      <c r="A30" s="318" t="s">
        <v>149</v>
      </c>
      <c r="B30" s="317">
        <f>'[6]T034925_1'!$E33</f>
        <v>-39.3</v>
      </c>
      <c r="E30" s="29"/>
    </row>
    <row r="31" spans="1:5" ht="17.25">
      <c r="A31" s="319" t="s">
        <v>150</v>
      </c>
      <c r="B31" s="317">
        <f>'[6]T034925_1'!$E34</f>
        <v>-15.5</v>
      </c>
      <c r="E31" s="29"/>
    </row>
    <row r="32" ht="17.25">
      <c r="A32" s="318" t="s">
        <v>304</v>
      </c>
    </row>
    <row r="33" spans="1:2" ht="17.25">
      <c r="A33" s="320" t="s">
        <v>305</v>
      </c>
      <c r="B33" s="14"/>
    </row>
    <row r="34" spans="1:2" ht="17.25">
      <c r="A34" s="320" t="s">
        <v>306</v>
      </c>
      <c r="B34" s="317">
        <v>39.117647058823536</v>
      </c>
    </row>
    <row r="35" spans="1:2" ht="17.25">
      <c r="A35" s="261" t="s">
        <v>307</v>
      </c>
      <c r="B35" s="155">
        <v>42.36009977669738</v>
      </c>
    </row>
    <row r="36" spans="1:2" ht="17.25">
      <c r="A36" s="261" t="s">
        <v>308</v>
      </c>
      <c r="B36" s="155">
        <v>39.094650205761326</v>
      </c>
    </row>
    <row r="37" spans="1:2" ht="17.25">
      <c r="A37" s="261" t="s">
        <v>309</v>
      </c>
      <c r="B37" s="155">
        <v>40.51548492257538</v>
      </c>
    </row>
    <row r="38" spans="1:2" ht="17.25">
      <c r="A38" s="261" t="s">
        <v>310</v>
      </c>
      <c r="B38" s="155">
        <v>115.78947368421052</v>
      </c>
    </row>
    <row r="39" spans="1:2" ht="17.25">
      <c r="A39" s="261" t="s">
        <v>311</v>
      </c>
      <c r="B39" s="155">
        <v>47.540983606557376</v>
      </c>
    </row>
    <row r="40" spans="1:2" ht="17.25">
      <c r="A40" s="261" t="s">
        <v>312</v>
      </c>
      <c r="B40" s="155">
        <v>5</v>
      </c>
    </row>
  </sheetData>
  <sheetProtection/>
  <mergeCells count="1">
    <mergeCell ref="A1:B1"/>
  </mergeCells>
  <printOptions horizontalCentered="1"/>
  <pageMargins left="0.67" right="0.75" top="0.87" bottom="0.98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J24" sqref="J24"/>
    </sheetView>
  </sheetViews>
  <sheetFormatPr defaultColWidth="8.00390625" defaultRowHeight="14.25"/>
  <cols>
    <col min="1" max="1" width="25.50390625" style="0" customWidth="1"/>
    <col min="2" max="2" width="12.75390625" style="133" customWidth="1"/>
    <col min="3" max="3" width="16.75390625" style="0" customWidth="1"/>
    <col min="4" max="4" width="13.625" style="0" customWidth="1"/>
    <col min="5" max="5" width="9.125" style="0" customWidth="1"/>
    <col min="6" max="6" width="8.125" style="0" customWidth="1"/>
  </cols>
  <sheetData>
    <row r="1" spans="1:6" ht="24.75">
      <c r="A1" s="280" t="s">
        <v>151</v>
      </c>
      <c r="B1" s="280"/>
      <c r="C1" s="280"/>
      <c r="D1" s="280"/>
      <c r="E1" s="134"/>
      <c r="F1" s="134"/>
    </row>
    <row r="2" spans="1:6" ht="17.25">
      <c r="A2" s="51"/>
      <c r="B2" s="30"/>
      <c r="C2" s="51"/>
      <c r="D2" s="135"/>
      <c r="E2" s="136"/>
      <c r="F2" s="136"/>
    </row>
    <row r="3" spans="1:4" ht="36.75" customHeight="1">
      <c r="A3" s="53" t="s">
        <v>152</v>
      </c>
      <c r="B3" s="53" t="s">
        <v>153</v>
      </c>
      <c r="C3" s="137" t="s">
        <v>154</v>
      </c>
      <c r="D3" s="138" t="s">
        <v>56</v>
      </c>
    </row>
    <row r="4" spans="1:4" s="1" customFormat="1" ht="28.5" customHeight="1">
      <c r="A4" s="139" t="s">
        <v>155</v>
      </c>
      <c r="B4" s="140" t="s">
        <v>30</v>
      </c>
      <c r="C4" s="141">
        <f>'[7]1、X40039_2020年4月'!$C5/10000</f>
        <v>50.6459</v>
      </c>
      <c r="D4" s="142">
        <f>'[7]1、X40039_2020年4月'!$E5</f>
        <v>3.41</v>
      </c>
    </row>
    <row r="5" spans="1:7" ht="28.5" customHeight="1">
      <c r="A5" s="143" t="s">
        <v>156</v>
      </c>
      <c r="B5" s="144" t="s">
        <v>30</v>
      </c>
      <c r="C5" s="141">
        <f>'[7]1、X40039_2020年4月'!$C6/10000</f>
        <v>41.1146</v>
      </c>
      <c r="D5" s="142">
        <f>'[7]1、X40039_2020年4月'!$E6</f>
        <v>10.21</v>
      </c>
      <c r="F5" s="1"/>
      <c r="G5" s="1"/>
    </row>
    <row r="6" spans="1:7" ht="28.5" customHeight="1">
      <c r="A6" s="143" t="s">
        <v>157</v>
      </c>
      <c r="B6" s="145" t="s">
        <v>30</v>
      </c>
      <c r="C6" s="141">
        <f>'[7]1、X40039_2020年4月'!$C7/10000</f>
        <v>4.5918</v>
      </c>
      <c r="D6" s="142">
        <f>'[7]1、X40039_2020年4月'!$E7</f>
        <v>9.74</v>
      </c>
      <c r="F6" s="1"/>
      <c r="G6" s="1"/>
    </row>
    <row r="7" spans="1:4" s="1" customFormat="1" ht="28.5" customHeight="1">
      <c r="A7" s="146" t="s">
        <v>36</v>
      </c>
      <c r="B7" s="147" t="s">
        <v>37</v>
      </c>
      <c r="C7" s="141">
        <f>'[7]1、X40039_2020年4月'!$C8/10000</f>
        <v>105.848</v>
      </c>
      <c r="D7" s="142">
        <f>'[7]1、X40039_2020年4月'!$E8</f>
        <v>-17.88</v>
      </c>
    </row>
    <row r="8" spans="1:7" ht="28.5" customHeight="1">
      <c r="A8" s="143" t="s">
        <v>156</v>
      </c>
      <c r="B8" s="145" t="s">
        <v>37</v>
      </c>
      <c r="C8" s="141">
        <f>'[7]1、X40039_2020年4月'!$C9/10000</f>
        <v>98.3195</v>
      </c>
      <c r="D8" s="142">
        <f>'[7]1、X40039_2020年4月'!$E9</f>
        <v>-11.2</v>
      </c>
      <c r="F8" s="1"/>
      <c r="G8" s="1"/>
    </row>
    <row r="9" spans="1:7" ht="28.5" customHeight="1">
      <c r="A9" s="146" t="s">
        <v>38</v>
      </c>
      <c r="B9" s="147" t="s">
        <v>30</v>
      </c>
      <c r="C9" s="141">
        <f>'[7]1、X40039_2020年4月'!$C10/10000</f>
        <v>63.5868</v>
      </c>
      <c r="D9" s="142">
        <f>'[7]1、X40039_2020年4月'!$E10</f>
        <v>-23.78</v>
      </c>
      <c r="F9" s="1"/>
      <c r="G9" s="1"/>
    </row>
    <row r="10" spans="1:4" s="1" customFormat="1" ht="28.5" customHeight="1">
      <c r="A10" s="143" t="s">
        <v>156</v>
      </c>
      <c r="B10" s="145" t="s">
        <v>30</v>
      </c>
      <c r="C10" s="141">
        <f>'[7]1、X40039_2020年4月'!$C11/10000</f>
        <v>58.0336</v>
      </c>
      <c r="D10" s="142">
        <f>'[7]1、X40039_2020年4月'!$E11</f>
        <v>-19.04</v>
      </c>
    </row>
    <row r="11" spans="1:8" ht="28.5" customHeight="1">
      <c r="A11" s="146" t="s">
        <v>158</v>
      </c>
      <c r="B11" s="147" t="s">
        <v>37</v>
      </c>
      <c r="C11" s="141">
        <f>'[7]1、X40039_2020年4月'!$C12/10000</f>
        <v>2212.8324</v>
      </c>
      <c r="D11" s="142">
        <f>'[7]1、X40039_2020年4月'!$E12</f>
        <v>5.55</v>
      </c>
      <c r="F11" s="1"/>
      <c r="G11" s="1"/>
      <c r="H11" s="1"/>
    </row>
    <row r="12" spans="1:8" ht="28.5" customHeight="1">
      <c r="A12" s="143" t="s">
        <v>156</v>
      </c>
      <c r="B12" s="145" t="s">
        <v>37</v>
      </c>
      <c r="C12" s="141">
        <f>'[7]1、X40039_2020年4月'!$C13/10000</f>
        <v>1698.5051</v>
      </c>
      <c r="D12" s="142">
        <f>'[7]1、X40039_2020年4月'!$E13</f>
        <v>4.17</v>
      </c>
      <c r="F12" s="1"/>
      <c r="G12" s="1"/>
      <c r="H12" s="1"/>
    </row>
    <row r="13" spans="1:4" s="1" customFormat="1" ht="28.5" customHeight="1">
      <c r="A13" s="146" t="s">
        <v>159</v>
      </c>
      <c r="B13" s="147" t="s">
        <v>37</v>
      </c>
      <c r="C13" s="141">
        <f>'[7]1、X40039_2020年4月'!$C14/10000</f>
        <v>145.4941</v>
      </c>
      <c r="D13" s="142">
        <f>'[7]1、X40039_2020年4月'!$E14</f>
        <v>-32.6</v>
      </c>
    </row>
    <row r="14" spans="1:8" ht="28.5" customHeight="1">
      <c r="A14" s="143" t="s">
        <v>156</v>
      </c>
      <c r="B14" s="145" t="s">
        <v>37</v>
      </c>
      <c r="C14" s="141">
        <f>'[7]1、X40039_2020年4月'!$C15/10000</f>
        <v>114.4392</v>
      </c>
      <c r="D14" s="142">
        <f>'[7]1、X40039_2020年4月'!$E15</f>
        <v>-34.26</v>
      </c>
      <c r="F14" s="1"/>
      <c r="G14" s="1"/>
      <c r="H14" s="1"/>
    </row>
    <row r="15" spans="1:8" ht="28.5" customHeight="1">
      <c r="A15" s="146" t="s">
        <v>160</v>
      </c>
      <c r="B15" s="147" t="s">
        <v>37</v>
      </c>
      <c r="C15" s="141">
        <f>'[7]1、X40039_2020年4月'!$C16/10000</f>
        <v>85.8389</v>
      </c>
      <c r="D15" s="142">
        <f>'[7]1、X40039_2020年4月'!$E16</f>
        <v>-26.51</v>
      </c>
      <c r="F15" s="1"/>
      <c r="G15" s="1"/>
      <c r="H15" s="1"/>
    </row>
    <row r="16" spans="1:7" ht="28.5" customHeight="1">
      <c r="A16" s="143" t="s">
        <v>156</v>
      </c>
      <c r="B16" s="145" t="s">
        <v>37</v>
      </c>
      <c r="C16" s="141">
        <f>'[7]1、X40039_2020年4月'!$C17/10000</f>
        <v>70.8863</v>
      </c>
      <c r="D16" s="142">
        <f>'[7]1、X40039_2020年4月'!$E17</f>
        <v>-16.26</v>
      </c>
      <c r="F16" s="1"/>
      <c r="G16" s="1"/>
    </row>
    <row r="17" spans="1:7" ht="28.5" customHeight="1">
      <c r="A17" s="146" t="s">
        <v>161</v>
      </c>
      <c r="B17" s="147" t="s">
        <v>37</v>
      </c>
      <c r="C17" s="141">
        <f>'[7]1、X40039_2020年4月'!$C22/10000</f>
        <v>103.7741</v>
      </c>
      <c r="D17" s="142">
        <f>'[7]1、X40039_2020年4月'!$E22</f>
        <v>-5.87</v>
      </c>
      <c r="F17" s="1"/>
      <c r="G17" s="1"/>
    </row>
    <row r="18" spans="1:7" ht="28.5" customHeight="1">
      <c r="A18" s="148" t="s">
        <v>156</v>
      </c>
      <c r="B18" s="149" t="s">
        <v>37</v>
      </c>
      <c r="C18" s="321">
        <f>'[7]1、X40039_2020年4月'!$C23/10000</f>
        <v>55.1073</v>
      </c>
      <c r="D18" s="322">
        <f>'[7]1、X40039_2020年4月'!$E23</f>
        <v>1.98</v>
      </c>
      <c r="F18" s="1"/>
      <c r="G18" s="1"/>
    </row>
    <row r="19" spans="1:4" ht="17.25">
      <c r="A19" s="51"/>
      <c r="B19" s="30"/>
      <c r="C19" s="51"/>
      <c r="D19" s="51"/>
    </row>
    <row r="20" spans="1:4" ht="17.25">
      <c r="A20" s="51"/>
      <c r="B20" s="30"/>
      <c r="C20" s="51"/>
      <c r="D20" s="51"/>
    </row>
    <row r="21" spans="1:4" ht="17.25">
      <c r="A21" s="51"/>
      <c r="B21" s="30"/>
      <c r="C21" s="51"/>
      <c r="D21" s="51"/>
    </row>
    <row r="22" spans="1:4" ht="17.25">
      <c r="A22" s="51"/>
      <c r="B22" s="30"/>
      <c r="C22" s="51"/>
      <c r="D22" s="51"/>
    </row>
    <row r="23" spans="1:4" ht="17.25">
      <c r="A23" s="51"/>
      <c r="B23" s="30"/>
      <c r="C23" s="51"/>
      <c r="D23" s="51"/>
    </row>
    <row r="24" spans="1:4" ht="17.25">
      <c r="A24" s="51"/>
      <c r="B24" s="30"/>
      <c r="C24" s="51"/>
      <c r="D24" s="51"/>
    </row>
    <row r="25" spans="1:4" ht="17.25">
      <c r="A25" s="51"/>
      <c r="B25" s="30"/>
      <c r="C25" s="51"/>
      <c r="D25" s="51"/>
    </row>
    <row r="26" spans="1:4" ht="17.25">
      <c r="A26" s="51"/>
      <c r="B26" s="30"/>
      <c r="C26" s="51"/>
      <c r="D26" s="51"/>
    </row>
    <row r="27" spans="1:4" ht="17.25">
      <c r="A27" s="51"/>
      <c r="B27" s="30"/>
      <c r="C27" s="51"/>
      <c r="D27" s="51"/>
    </row>
  </sheetData>
  <sheetProtection/>
  <mergeCells count="1">
    <mergeCell ref="A1:D1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K21" sqref="K21"/>
    </sheetView>
  </sheetViews>
  <sheetFormatPr defaultColWidth="8.00390625" defaultRowHeight="14.25"/>
  <cols>
    <col min="1" max="1" width="26.875" style="0" customWidth="1"/>
    <col min="2" max="2" width="12.125" style="0" customWidth="1"/>
    <col min="3" max="3" width="15.125" style="0" customWidth="1"/>
    <col min="4" max="4" width="11.50390625" style="0" customWidth="1"/>
  </cols>
  <sheetData>
    <row r="1" spans="1:4" ht="19.5" customHeight="1">
      <c r="A1" s="290" t="s">
        <v>162</v>
      </c>
      <c r="B1" s="290"/>
      <c r="C1" s="291"/>
      <c r="D1" s="291"/>
    </row>
    <row r="2" spans="1:4" ht="15.75">
      <c r="A2" s="106"/>
      <c r="B2" s="106"/>
      <c r="C2" s="106"/>
      <c r="D2" s="106"/>
    </row>
    <row r="3" spans="1:4" ht="17.25">
      <c r="A3" s="292"/>
      <c r="B3" s="292"/>
      <c r="C3" s="292"/>
      <c r="D3" s="107"/>
    </row>
    <row r="4" spans="1:4" ht="24" customHeight="1">
      <c r="A4" s="108" t="s">
        <v>67</v>
      </c>
      <c r="B4" s="108" t="s">
        <v>153</v>
      </c>
      <c r="C4" s="96" t="s">
        <v>163</v>
      </c>
      <c r="D4" s="97" t="s">
        <v>164</v>
      </c>
    </row>
    <row r="5" spans="1:4" ht="24.75" customHeight="1">
      <c r="A5" s="248" t="s">
        <v>165</v>
      </c>
      <c r="B5" s="109" t="s">
        <v>30</v>
      </c>
      <c r="C5" s="110">
        <f>'[3]Sheet1'!B21/10000</f>
        <v>423.057875257496</v>
      </c>
      <c r="D5" s="111">
        <f>ROUND('[3]Sheet1'!D21,1)</f>
        <v>-9.2</v>
      </c>
    </row>
    <row r="6" spans="1:4" ht="24.75" customHeight="1">
      <c r="A6" s="112" t="s">
        <v>166</v>
      </c>
      <c r="B6" s="113" t="s">
        <v>30</v>
      </c>
      <c r="C6" s="114"/>
      <c r="D6" s="115"/>
    </row>
    <row r="7" spans="1:4" ht="24.75" customHeight="1">
      <c r="A7" s="116" t="s">
        <v>167</v>
      </c>
      <c r="B7" s="113" t="s">
        <v>30</v>
      </c>
      <c r="C7" s="114">
        <f>'[3]Sheet1'!B23/10000</f>
        <v>367.84390283767397</v>
      </c>
      <c r="D7" s="115">
        <f>ROUND('[3]Sheet1'!D23,1)</f>
        <v>-9.4</v>
      </c>
    </row>
    <row r="8" spans="1:4" ht="24.75" customHeight="1">
      <c r="A8" s="116" t="s">
        <v>168</v>
      </c>
      <c r="B8" s="113" t="s">
        <v>30</v>
      </c>
      <c r="C8" s="114">
        <f>'[3]Sheet1'!B24/10000</f>
        <v>55.213972419822404</v>
      </c>
      <c r="D8" s="115">
        <f>ROUND('[3]Sheet1'!D24,1)</f>
        <v>-8</v>
      </c>
    </row>
    <row r="9" spans="1:4" ht="24.75" customHeight="1">
      <c r="A9" s="112" t="s">
        <v>169</v>
      </c>
      <c r="B9" s="113" t="s">
        <v>30</v>
      </c>
      <c r="C9" s="114"/>
      <c r="D9" s="115"/>
    </row>
    <row r="10" spans="1:4" ht="24.75" customHeight="1">
      <c r="A10" s="116" t="s">
        <v>170</v>
      </c>
      <c r="B10" s="113" t="s">
        <v>30</v>
      </c>
      <c r="C10" s="114">
        <f>'[3]Sheet1'!B26/10000</f>
        <v>383.118855233459</v>
      </c>
      <c r="D10" s="115">
        <f>ROUND('[3]Sheet1'!D26,1)</f>
        <v>-7</v>
      </c>
    </row>
    <row r="11" spans="1:4" ht="24.75" customHeight="1">
      <c r="A11" s="117" t="s">
        <v>171</v>
      </c>
      <c r="B11" s="118" t="s">
        <v>30</v>
      </c>
      <c r="C11" s="119">
        <f>'[3]Sheet1'!B27/10000</f>
        <v>39.9390200240369</v>
      </c>
      <c r="D11" s="120">
        <f>ROUND('[3]Sheet1'!D27,1)</f>
        <v>-26.2</v>
      </c>
    </row>
    <row r="12" spans="1:4" ht="24.75" customHeight="1">
      <c r="A12" s="121"/>
      <c r="B12" s="113"/>
      <c r="C12" s="122"/>
      <c r="D12" s="123"/>
    </row>
    <row r="13" spans="1:5" ht="24.75" customHeight="1">
      <c r="A13" s="262" t="s">
        <v>172</v>
      </c>
      <c r="B13" s="113"/>
      <c r="C13" s="124"/>
      <c r="D13" s="125"/>
      <c r="E13" s="2"/>
    </row>
    <row r="14" spans="1:4" ht="24.75" customHeight="1">
      <c r="A14" s="41" t="s">
        <v>173</v>
      </c>
      <c r="B14" s="126" t="s">
        <v>174</v>
      </c>
      <c r="C14" s="127">
        <v>758.3</v>
      </c>
      <c r="D14" s="44">
        <v>-59.2</v>
      </c>
    </row>
    <row r="15" spans="1:4" ht="24.75" customHeight="1">
      <c r="A15" s="41" t="s">
        <v>175</v>
      </c>
      <c r="B15" s="126" t="s">
        <v>174</v>
      </c>
      <c r="C15" s="127">
        <v>2.02</v>
      </c>
      <c r="D15" s="44">
        <v>-84.4</v>
      </c>
    </row>
    <row r="16" spans="1:4" ht="24.75" customHeight="1">
      <c r="A16" s="41" t="s">
        <v>176</v>
      </c>
      <c r="B16" s="113" t="s">
        <v>30</v>
      </c>
      <c r="C16" s="127">
        <v>73.21</v>
      </c>
      <c r="D16" s="44">
        <v>-60.2</v>
      </c>
    </row>
    <row r="17" spans="1:4" ht="24.75" customHeight="1">
      <c r="A17" s="128" t="s">
        <v>177</v>
      </c>
      <c r="B17" s="129" t="s">
        <v>45</v>
      </c>
      <c r="C17" s="130">
        <v>0.11</v>
      </c>
      <c r="D17" s="46">
        <v>-80</v>
      </c>
    </row>
    <row r="18" spans="1:4" ht="17.25">
      <c r="A18" s="131" t="s">
        <v>178</v>
      </c>
      <c r="B18" s="131"/>
      <c r="C18" s="132"/>
      <c r="D18" s="132"/>
    </row>
  </sheetData>
  <sheetProtection/>
  <mergeCells count="2">
    <mergeCell ref="A1:D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岳阳市统计局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综合研究室</dc:creator>
  <cp:keywords/>
  <dc:description/>
  <cp:lastModifiedBy>Windows 用户</cp:lastModifiedBy>
  <cp:lastPrinted>2020-05-13T08:42:50Z</cp:lastPrinted>
  <dcterms:created xsi:type="dcterms:W3CDTF">2003-01-07T10:46:14Z</dcterms:created>
  <dcterms:modified xsi:type="dcterms:W3CDTF">2020-05-28T07:17:39Z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