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县市2" sheetId="1" r:id="rId1"/>
  </sheets>
  <externalReferences>
    <externalReference r:id="rId2"/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<sst xmlns="http://schemas.openxmlformats.org/spreadsheetml/2006/main" count="24">
  <si>
    <t>2017年1—8月岳阳市各县（市）区主要经济指标</t>
  </si>
  <si>
    <t>单位:亿元；%</t>
  </si>
  <si>
    <t>规模工业增加值</t>
  </si>
  <si>
    <t>园区占规模工业
比重</t>
  </si>
  <si>
    <t>固定资产投资</t>
  </si>
  <si>
    <t>其中：五千万以上投资</t>
  </si>
  <si>
    <t>社会消费品零售总额</t>
  </si>
  <si>
    <t>公共财政预算收入</t>
  </si>
  <si>
    <t>地方公共财政预算收入</t>
  </si>
  <si>
    <t>增幅</t>
  </si>
  <si>
    <t>排名</t>
  </si>
  <si>
    <t>比重</t>
  </si>
  <si>
    <t>总量</t>
  </si>
  <si>
    <t>占全部投资比重</t>
  </si>
  <si>
    <t>岳阳市</t>
  </si>
  <si>
    <t>-</t>
  </si>
  <si>
    <t>岳阳县</t>
  </si>
  <si>
    <t>华容县</t>
  </si>
  <si>
    <t>湘阴县</t>
  </si>
  <si>
    <t>平江县</t>
  </si>
  <si>
    <t>汨罗市</t>
  </si>
  <si>
    <t>临湘市</t>
  </si>
  <si>
    <t>城陵矶新港区</t>
  </si>
  <si>
    <t xml:space="preserve"> 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</si>
</sst>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178" formatCode="0.0_ "/>
  </numFmts>
  <fonts count="32">
    <font>
      <sz val="10"/>
      <name val="Helv"/>
      <charset val="134"/>
    </font>
    <font>
      <sz val="9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9"/>
      <name val="微软雅黑"/>
      <charset val="134"/>
    </font>
    <font>
      <sz val="12"/>
      <name val="微软雅黑"/>
      <charset val="134"/>
    </font>
    <font>
      <b/>
      <sz val="12"/>
      <name val="微软雅黑"/>
      <charset val="134"/>
    </font>
    <font>
      <b/>
      <sz val="12"/>
      <color rgb="FFFF0000"/>
      <name val="微软雅黑"/>
      <charset val="134"/>
    </font>
    <font>
      <sz val="14"/>
      <color theme="0"/>
      <name val="宋体"/>
      <charset val="134"/>
      <scheme val="minor"/>
    </font>
    <font>
      <sz val="16"/>
      <color theme="0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2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6" borderId="21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20" applyNumberFormat="0" applyAlignment="0" applyProtection="0">
      <alignment vertical="center"/>
    </xf>
    <xf numFmtId="0" fontId="31" fillId="15" borderId="24" applyNumberFormat="0" applyAlignment="0" applyProtection="0">
      <alignment vertical="center"/>
    </xf>
    <xf numFmtId="0" fontId="13" fillId="7" borderId="18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58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7" fontId="3" fillId="0" borderId="0" xfId="0" applyNumberFormat="1" applyFont="1"/>
    <xf numFmtId="178" fontId="3" fillId="0" borderId="0" xfId="0" applyNumberFormat="1" applyFont="1"/>
    <xf numFmtId="178" fontId="3" fillId="0" borderId="0" xfId="0" applyNumberFormat="1" applyFont="1" applyBorder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78" fontId="7" fillId="0" borderId="6" xfId="0" applyNumberFormat="1" applyFont="1" applyFill="1" applyBorder="1" applyAlignment="1">
      <alignment horizontal="center" vertical="center" wrapText="1"/>
    </xf>
    <xf numFmtId="177" fontId="7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8" fontId="7" fillId="0" borderId="9" xfId="0" applyNumberFormat="1" applyFont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8" fontId="10" fillId="0" borderId="0" xfId="0" applyNumberFormat="1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57" fontId="5" fillId="0" borderId="0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wrapText="1"/>
    </xf>
    <xf numFmtId="178" fontId="5" fillId="0" borderId="0" xfId="0" applyNumberFormat="1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8" fontId="7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2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178" fontId="7" fillId="0" borderId="7" xfId="0" applyNumberFormat="1" applyFont="1" applyFill="1" applyBorder="1" applyAlignment="1">
      <alignment horizontal="center" vertical="center" wrapText="1"/>
    </xf>
    <xf numFmtId="178" fontId="7" fillId="0" borderId="15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wrapText="1"/>
    </xf>
    <xf numFmtId="178" fontId="6" fillId="0" borderId="16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8" fontId="8" fillId="0" borderId="16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/>
    </xf>
    <xf numFmtId="178" fontId="6" fillId="0" borderId="17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463;&#27982;&#21160;&#24577;&#12289;&#24555;&#35759;\2017&#24555;&#35759;\&#24555;&#35759;&#32534;&#36753;\&#24037;&#1999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463;&#27982;&#21160;&#24577;&#12289;&#24555;&#35759;\2017&#24555;&#35759;\&#24555;&#35759;&#32534;&#36753;\&#25237;&#36164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463;&#27982;&#21160;&#24577;&#12289;&#24555;&#35759;\2017&#24555;&#35759;\&#24555;&#35759;&#32534;&#36753;\&#31038;&#3864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463;&#27982;&#21160;&#24577;&#12289;&#24555;&#35759;\2017&#24555;&#35759;\&#24555;&#35759;&#32534;&#36753;\&#36130;&#2591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G4">
            <v>5.3</v>
          </cell>
          <cell r="H4">
            <v>71.9425685747657</v>
          </cell>
        </row>
        <row r="9">
          <cell r="G9">
            <v>6.7</v>
          </cell>
          <cell r="H9">
            <v>63.7536199528974</v>
          </cell>
        </row>
        <row r="10">
          <cell r="G10">
            <v>6.8</v>
          </cell>
          <cell r="H10">
            <v>71.4444291047326</v>
          </cell>
        </row>
        <row r="11">
          <cell r="G11">
            <v>4.9</v>
          </cell>
          <cell r="H11">
            <v>60.5941107671469</v>
          </cell>
        </row>
        <row r="12">
          <cell r="G12">
            <v>7.7</v>
          </cell>
          <cell r="H12">
            <v>62.1453419325909</v>
          </cell>
        </row>
        <row r="13">
          <cell r="G13">
            <v>5</v>
          </cell>
          <cell r="H13">
            <v>59.3050714476176</v>
          </cell>
        </row>
        <row r="14">
          <cell r="G14">
            <v>6.9</v>
          </cell>
          <cell r="H14">
            <v>68.824395262735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14994691</v>
          </cell>
          <cell r="C6">
            <v>5266205</v>
          </cell>
        </row>
        <row r="6">
          <cell r="F6">
            <v>13.7</v>
          </cell>
        </row>
        <row r="10">
          <cell r="B10">
            <v>1703544</v>
          </cell>
          <cell r="C10">
            <v>383920</v>
          </cell>
        </row>
        <row r="10">
          <cell r="F10">
            <v>13.8</v>
          </cell>
        </row>
        <row r="11">
          <cell r="B11">
            <v>1729592</v>
          </cell>
          <cell r="C11">
            <v>692677</v>
          </cell>
        </row>
        <row r="11">
          <cell r="F11">
            <v>14</v>
          </cell>
        </row>
        <row r="12">
          <cell r="B12">
            <v>1991488</v>
          </cell>
          <cell r="C12">
            <v>574706</v>
          </cell>
        </row>
        <row r="12">
          <cell r="F12">
            <v>4.7</v>
          </cell>
        </row>
        <row r="13">
          <cell r="B13">
            <v>1511606</v>
          </cell>
          <cell r="C13">
            <v>976462</v>
          </cell>
        </row>
        <row r="13">
          <cell r="F13">
            <v>13.9</v>
          </cell>
        </row>
        <row r="14">
          <cell r="B14">
            <v>1926343</v>
          </cell>
          <cell r="C14">
            <v>625678</v>
          </cell>
        </row>
        <row r="14">
          <cell r="F14">
            <v>14.1</v>
          </cell>
        </row>
        <row r="15">
          <cell r="B15">
            <v>1437773</v>
          </cell>
          <cell r="C15">
            <v>444822</v>
          </cell>
        </row>
        <row r="15">
          <cell r="F15">
            <v>13.9</v>
          </cell>
        </row>
        <row r="19">
          <cell r="B19">
            <v>832972</v>
          </cell>
          <cell r="C19">
            <v>167984</v>
          </cell>
        </row>
        <row r="19">
          <cell r="F19">
            <v>31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7939106.43171029</v>
          </cell>
          <cell r="C5">
            <v>10.4560479963883</v>
          </cell>
        </row>
        <row r="9">
          <cell r="B9">
            <v>663431.320280236</v>
          </cell>
          <cell r="C9">
            <v>10.91</v>
          </cell>
        </row>
        <row r="10">
          <cell r="B10">
            <v>666267.919644012</v>
          </cell>
          <cell r="C10">
            <v>10.51</v>
          </cell>
        </row>
        <row r="11">
          <cell r="B11">
            <v>668316.091120502</v>
          </cell>
          <cell r="C11">
            <v>10.101</v>
          </cell>
        </row>
        <row r="12">
          <cell r="B12">
            <v>673859.373342788</v>
          </cell>
          <cell r="C12">
            <v>11.11</v>
          </cell>
        </row>
        <row r="13">
          <cell r="B13">
            <v>598047.168520974</v>
          </cell>
          <cell r="C13">
            <v>10.211</v>
          </cell>
        </row>
        <row r="14">
          <cell r="B14">
            <v>472992.173543715</v>
          </cell>
          <cell r="C14">
            <v>10.705</v>
          </cell>
        </row>
        <row r="18">
          <cell r="B18">
            <v>154168.1</v>
          </cell>
          <cell r="C18">
            <v>10.70188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0"/>
      <sheetData sheetId="1">
        <row r="3">
          <cell r="B3">
            <v>2158425</v>
          </cell>
          <cell r="C3">
            <v>0.0605437159470625</v>
          </cell>
          <cell r="D3">
            <v>1177464</v>
          </cell>
          <cell r="E3">
            <v>19.6686373212919</v>
          </cell>
        </row>
        <row r="10">
          <cell r="B10">
            <v>56498</v>
          </cell>
          <cell r="C10">
            <v>21.0636838947459</v>
          </cell>
          <cell r="D10">
            <v>30930</v>
          </cell>
          <cell r="E10">
            <v>28.0639284531302</v>
          </cell>
        </row>
        <row r="15">
          <cell r="B15">
            <v>141567</v>
          </cell>
          <cell r="C15">
            <v>12.8014916215807</v>
          </cell>
          <cell r="D15">
            <v>87148</v>
          </cell>
          <cell r="E15">
            <v>-7.50191050352382</v>
          </cell>
        </row>
        <row r="16">
          <cell r="B16">
            <v>91987</v>
          </cell>
          <cell r="C16">
            <v>14.5570250815712</v>
          </cell>
          <cell r="D16">
            <v>54274</v>
          </cell>
          <cell r="E16">
            <v>1.2706883361633</v>
          </cell>
        </row>
        <row r="17">
          <cell r="B17">
            <v>106702</v>
          </cell>
          <cell r="C17">
            <v>21.7433966569685</v>
          </cell>
          <cell r="D17">
            <v>73573</v>
          </cell>
          <cell r="E17">
            <v>11.1492151738099</v>
          </cell>
        </row>
        <row r="18">
          <cell r="B18">
            <v>72195</v>
          </cell>
          <cell r="C18">
            <v>6.64903831949655</v>
          </cell>
          <cell r="D18">
            <v>48691</v>
          </cell>
          <cell r="E18">
            <v>7.49751628215034</v>
          </cell>
        </row>
        <row r="19">
          <cell r="B19">
            <v>65300</v>
          </cell>
          <cell r="C19">
            <v>3.24437136352138</v>
          </cell>
          <cell r="D19">
            <v>45349</v>
          </cell>
          <cell r="E19">
            <v>0.187787203959005</v>
          </cell>
        </row>
        <row r="20">
          <cell r="B20">
            <v>68235</v>
          </cell>
          <cell r="C20">
            <v>1.72637416700209</v>
          </cell>
          <cell r="D20">
            <v>45229</v>
          </cell>
          <cell r="E20">
            <v>-5.24386156037878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9"/>
  <sheetViews>
    <sheetView tabSelected="1" zoomScale="85" zoomScaleNormal="85" workbookViewId="0">
      <selection activeCell="O24" sqref="O24"/>
    </sheetView>
  </sheetViews>
  <sheetFormatPr defaultColWidth="9" defaultRowHeight="14.25"/>
  <cols>
    <col min="1" max="1" width="11.9238095238095" style="4" customWidth="1"/>
    <col min="2" max="2" width="10.4095238095238" style="5" customWidth="1"/>
    <col min="3" max="3" width="7.22857142857143" style="5" customWidth="1"/>
    <col min="4" max="4" width="9.90476190476191" style="5" customWidth="1"/>
    <col min="5" max="5" width="9.23809523809524" style="6" customWidth="1"/>
    <col min="6" max="6" width="13" style="7" customWidth="1"/>
    <col min="7" max="7" width="10.247619047619" style="8" customWidth="1"/>
    <col min="8" max="8" width="7.05714285714286" style="8" customWidth="1"/>
    <col min="9" max="9" width="11.2571428571429" style="8" customWidth="1"/>
    <col min="10" max="10" width="11.4285714285714" style="8" customWidth="1"/>
    <col min="11" max="11" width="12.4285714285714" style="7" customWidth="1"/>
    <col min="12" max="12" width="9.23809523809524" style="8" customWidth="1"/>
    <col min="13" max="13" width="7.72380952380952" style="8" customWidth="1"/>
    <col min="14" max="14" width="10.8571428571429" style="7" customWidth="1"/>
    <col min="15" max="15" width="8.05714285714286" style="8" customWidth="1"/>
    <col min="16" max="16" width="7.21904761904762" style="8" customWidth="1"/>
    <col min="17" max="17" width="10.8571428571429" style="7" customWidth="1"/>
    <col min="18" max="18" width="8.39047619047619" style="9" customWidth="1"/>
    <col min="19" max="19" width="7.55238095238095" style="10" customWidth="1"/>
    <col min="20" max="20" width="11" style="10" customWidth="1"/>
    <col min="21" max="16384" width="9.14285714285714" style="10"/>
  </cols>
  <sheetData>
    <row r="1" ht="60" customHeight="1" spans="1:19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46"/>
    </row>
    <row r="2" s="1" customFormat="1" ht="18.75" spans="1:19">
      <c r="A2" s="12"/>
      <c r="B2" s="13"/>
      <c r="C2" s="13"/>
      <c r="D2" s="13"/>
      <c r="E2" s="13"/>
      <c r="F2" s="14"/>
      <c r="G2" s="13"/>
      <c r="H2" s="13"/>
      <c r="I2" s="13"/>
      <c r="J2" s="13"/>
      <c r="K2" s="40"/>
      <c r="L2" s="40"/>
      <c r="M2" s="40"/>
      <c r="N2" s="41"/>
      <c r="O2" s="42"/>
      <c r="P2" s="42"/>
      <c r="Q2" s="47" t="s">
        <v>1</v>
      </c>
      <c r="R2" s="47"/>
      <c r="S2" s="48"/>
    </row>
    <row r="3" s="2" customFormat="1" ht="39" customHeight="1" spans="1:19">
      <c r="A3" s="15"/>
      <c r="B3" s="16" t="s">
        <v>2</v>
      </c>
      <c r="C3" s="17"/>
      <c r="D3" s="16" t="s">
        <v>3</v>
      </c>
      <c r="E3" s="17"/>
      <c r="F3" s="18" t="s">
        <v>4</v>
      </c>
      <c r="G3" s="18"/>
      <c r="H3" s="18"/>
      <c r="I3" s="18" t="s">
        <v>5</v>
      </c>
      <c r="J3" s="18"/>
      <c r="K3" s="43" t="s">
        <v>6</v>
      </c>
      <c r="L3" s="44"/>
      <c r="M3" s="44"/>
      <c r="N3" s="43" t="s">
        <v>7</v>
      </c>
      <c r="O3" s="44"/>
      <c r="P3" s="44"/>
      <c r="Q3" s="18" t="s">
        <v>8</v>
      </c>
      <c r="R3" s="18"/>
      <c r="S3" s="43"/>
    </row>
    <row r="4" s="2" customFormat="1" ht="39" customHeight="1" spans="1:19">
      <c r="A4" s="19"/>
      <c r="B4" s="20" t="s">
        <v>9</v>
      </c>
      <c r="C4" s="20" t="s">
        <v>10</v>
      </c>
      <c r="D4" s="20" t="s">
        <v>11</v>
      </c>
      <c r="E4" s="20" t="s">
        <v>10</v>
      </c>
      <c r="F4" s="21" t="s">
        <v>12</v>
      </c>
      <c r="G4" s="20" t="s">
        <v>9</v>
      </c>
      <c r="H4" s="20" t="s">
        <v>10</v>
      </c>
      <c r="I4" s="21" t="s">
        <v>12</v>
      </c>
      <c r="J4" s="45" t="s">
        <v>13</v>
      </c>
      <c r="K4" s="21" t="s">
        <v>12</v>
      </c>
      <c r="L4" s="20" t="s">
        <v>9</v>
      </c>
      <c r="M4" s="20" t="s">
        <v>10</v>
      </c>
      <c r="N4" s="21" t="s">
        <v>12</v>
      </c>
      <c r="O4" s="20" t="s">
        <v>9</v>
      </c>
      <c r="P4" s="20" t="s">
        <v>10</v>
      </c>
      <c r="Q4" s="21" t="s">
        <v>12</v>
      </c>
      <c r="R4" s="49" t="s">
        <v>9</v>
      </c>
      <c r="S4" s="20" t="s">
        <v>10</v>
      </c>
    </row>
    <row r="5" s="3" customFormat="1" ht="30" customHeight="1" spans="1:22">
      <c r="A5" s="22" t="s">
        <v>14</v>
      </c>
      <c r="B5" s="23">
        <f>ROUND([1]Sheet1!G4,1)</f>
        <v>5.3</v>
      </c>
      <c r="C5" s="23" t="s">
        <v>15</v>
      </c>
      <c r="D5" s="23">
        <f>ROUND([1]Sheet1!H4,1)</f>
        <v>71.9</v>
      </c>
      <c r="E5" s="23" t="s">
        <v>15</v>
      </c>
      <c r="F5" s="24">
        <f>[2]Sheet1!$B6/10000</f>
        <v>1499.4691</v>
      </c>
      <c r="G5" s="23">
        <f>ROUND([2]Sheet1!$F6,1)</f>
        <v>13.7</v>
      </c>
      <c r="H5" s="23" t="s">
        <v>15</v>
      </c>
      <c r="I5" s="23">
        <f>[2]Sheet1!$C6/10000</f>
        <v>526.6205</v>
      </c>
      <c r="J5" s="23">
        <f>ROUND(I5/F5*100,1)</f>
        <v>35.1</v>
      </c>
      <c r="K5" s="24">
        <f>[3]Sheet1!B5/10000</f>
        <v>793.910643171029</v>
      </c>
      <c r="L5" s="23">
        <f>ROUND([3]Sheet1!C5,1)</f>
        <v>10.5</v>
      </c>
      <c r="M5" s="23" t="s">
        <v>15</v>
      </c>
      <c r="N5" s="24">
        <f>[4]Sheet1!B3/10000</f>
        <v>215.8425</v>
      </c>
      <c r="O5" s="23">
        <f>ROUND([4]Sheet1!C3,1)</f>
        <v>0.1</v>
      </c>
      <c r="P5" s="23" t="s">
        <v>15</v>
      </c>
      <c r="Q5" s="24">
        <f>[4]Sheet1!D3/10000</f>
        <v>117.7464</v>
      </c>
      <c r="R5" s="50">
        <f>ROUND([4]Sheet1!E3,1)</f>
        <v>19.7</v>
      </c>
      <c r="S5" s="50" t="s">
        <v>15</v>
      </c>
      <c r="T5" s="51"/>
      <c r="U5" s="51"/>
      <c r="V5" s="51"/>
    </row>
    <row r="6" s="2" customFormat="1" ht="30" customHeight="1" spans="1:22">
      <c r="A6" s="25" t="s">
        <v>16</v>
      </c>
      <c r="B6" s="26">
        <f>ROUND([1]Sheet1!G9,1)</f>
        <v>6.7</v>
      </c>
      <c r="C6" s="27">
        <f t="shared" ref="C6:C11" si="0">RANK(B6,$B$6:$B$11,0)</f>
        <v>4</v>
      </c>
      <c r="D6" s="26">
        <f>ROUND([1]Sheet1!H9,1)</f>
        <v>63.8</v>
      </c>
      <c r="E6" s="27">
        <f t="shared" ref="E6:E11" si="1">RANK(D6,$D$6:$D$11,0)</f>
        <v>3</v>
      </c>
      <c r="F6" s="28">
        <f>[2]Sheet1!$B10/10000</f>
        <v>170.3544</v>
      </c>
      <c r="G6" s="26">
        <f>ROUND([2]Sheet1!$F10,1)</f>
        <v>13.8</v>
      </c>
      <c r="H6" s="27">
        <f t="shared" ref="H6:H11" si="2">RANK(G6,$G$6:$G$11,0)</f>
        <v>5</v>
      </c>
      <c r="I6" s="26">
        <f>[2]Sheet1!$C10/10000</f>
        <v>38.392</v>
      </c>
      <c r="J6" s="26">
        <f t="shared" ref="J6:J15" si="3">ROUND(I6/F6*100,1)</f>
        <v>22.5</v>
      </c>
      <c r="K6" s="28">
        <f>[3]Sheet1!B9/10000</f>
        <v>66.3431320280236</v>
      </c>
      <c r="L6" s="26">
        <f>ROUND([3]Sheet1!C9,1)</f>
        <v>10.9</v>
      </c>
      <c r="M6" s="27">
        <f t="shared" ref="M6:M11" si="4">RANK(L6,$L$6:$L$11,0)</f>
        <v>2</v>
      </c>
      <c r="N6" s="28">
        <f>[4]Sheet1!B$20/10000</f>
        <v>6.8235</v>
      </c>
      <c r="O6" s="26">
        <f>ROUND([4]Sheet1!C$20,1)</f>
        <v>1.7</v>
      </c>
      <c r="P6" s="27">
        <f t="shared" ref="P6:P11" si="5">RANK(O6,$O$6:$O$11,0)</f>
        <v>6</v>
      </c>
      <c r="Q6" s="28">
        <f>[4]Sheet1!D$20/10000</f>
        <v>4.5229</v>
      </c>
      <c r="R6" s="52">
        <f>ROUND([4]Sheet1!E$20,1)</f>
        <v>-5.2</v>
      </c>
      <c r="S6" s="53">
        <f t="shared" ref="S6:S11" si="6">RANK(R6,$R$6:$R$11,0)</f>
        <v>5</v>
      </c>
      <c r="T6" s="51"/>
      <c r="U6" s="51"/>
      <c r="V6" s="51"/>
    </row>
    <row r="7" s="2" customFormat="1" ht="30" customHeight="1" spans="1:22">
      <c r="A7" s="29" t="s">
        <v>17</v>
      </c>
      <c r="B7" s="30">
        <f>ROUND([1]Sheet1!G10,1)</f>
        <v>6.8</v>
      </c>
      <c r="C7" s="31">
        <f t="shared" si="0"/>
        <v>3</v>
      </c>
      <c r="D7" s="30">
        <f>ROUND([1]Sheet1!H10,1)</f>
        <v>71.4</v>
      </c>
      <c r="E7" s="31">
        <f t="shared" si="1"/>
        <v>1</v>
      </c>
      <c r="F7" s="32">
        <f>[2]Sheet1!$B11/10000</f>
        <v>172.9592</v>
      </c>
      <c r="G7" s="30">
        <f>ROUND([2]Sheet1!$F11,1)</f>
        <v>14</v>
      </c>
      <c r="H7" s="31">
        <f t="shared" si="2"/>
        <v>2</v>
      </c>
      <c r="I7" s="30">
        <f>[2]Sheet1!$C11/10000</f>
        <v>69.2677</v>
      </c>
      <c r="J7" s="30">
        <f t="shared" si="3"/>
        <v>40</v>
      </c>
      <c r="K7" s="32">
        <f>[3]Sheet1!B10/10000</f>
        <v>66.6267919644011</v>
      </c>
      <c r="L7" s="30">
        <f>ROUND([3]Sheet1!C10,1)</f>
        <v>10.5</v>
      </c>
      <c r="M7" s="31">
        <f t="shared" si="4"/>
        <v>4</v>
      </c>
      <c r="N7" s="32">
        <f>[4]Sheet1!B$19/10000</f>
        <v>6.53</v>
      </c>
      <c r="O7" s="30">
        <f>ROUND([4]Sheet1!C$19,1)</f>
        <v>3.2</v>
      </c>
      <c r="P7" s="31">
        <f t="shared" si="5"/>
        <v>5</v>
      </c>
      <c r="Q7" s="32">
        <f>[4]Sheet1!D$19/10000</f>
        <v>4.5349</v>
      </c>
      <c r="R7" s="54">
        <f>ROUND([4]Sheet1!E$19,1)</f>
        <v>0.2</v>
      </c>
      <c r="S7" s="55">
        <f t="shared" si="6"/>
        <v>4</v>
      </c>
      <c r="T7" s="51"/>
      <c r="U7" s="51"/>
      <c r="V7" s="51"/>
    </row>
    <row r="8" s="2" customFormat="1" ht="30" customHeight="1" spans="1:20">
      <c r="A8" s="25" t="s">
        <v>18</v>
      </c>
      <c r="B8" s="26">
        <f>ROUND([1]Sheet1!G11,1)</f>
        <v>4.9</v>
      </c>
      <c r="C8" s="27">
        <f t="shared" si="0"/>
        <v>6</v>
      </c>
      <c r="D8" s="26">
        <f>ROUND([1]Sheet1!H11,1)</f>
        <v>60.6</v>
      </c>
      <c r="E8" s="27">
        <f t="shared" si="1"/>
        <v>5</v>
      </c>
      <c r="F8" s="28">
        <f>[2]Sheet1!$B12/10000</f>
        <v>199.1488</v>
      </c>
      <c r="G8" s="26">
        <f>ROUND([2]Sheet1!$F12,1)</f>
        <v>4.7</v>
      </c>
      <c r="H8" s="27">
        <f t="shared" si="2"/>
        <v>6</v>
      </c>
      <c r="I8" s="26">
        <f>[2]Sheet1!$C12/10000</f>
        <v>57.4706</v>
      </c>
      <c r="J8" s="26">
        <f t="shared" si="3"/>
        <v>28.9</v>
      </c>
      <c r="K8" s="28">
        <f>[3]Sheet1!B11/10000</f>
        <v>66.8316091120502</v>
      </c>
      <c r="L8" s="26">
        <f>ROUND([3]Sheet1!C11,1)</f>
        <v>10.1</v>
      </c>
      <c r="M8" s="27">
        <f t="shared" si="4"/>
        <v>6</v>
      </c>
      <c r="N8" s="28">
        <f>[4]Sheet1!B$17/10000</f>
        <v>10.6702</v>
      </c>
      <c r="O8" s="26">
        <f>ROUND([4]Sheet1!C$17,1)</f>
        <v>21.7</v>
      </c>
      <c r="P8" s="27">
        <f t="shared" si="5"/>
        <v>1</v>
      </c>
      <c r="Q8" s="28">
        <f>[4]Sheet1!D$17/10000</f>
        <v>7.3573</v>
      </c>
      <c r="R8" s="52">
        <f>ROUND([4]Sheet1!E$17,1)</f>
        <v>11.1</v>
      </c>
      <c r="S8" s="53">
        <f t="shared" si="6"/>
        <v>1</v>
      </c>
      <c r="T8" s="3"/>
    </row>
    <row r="9" s="2" customFormat="1" ht="30" customHeight="1" spans="1:20">
      <c r="A9" s="25" t="s">
        <v>19</v>
      </c>
      <c r="B9" s="26">
        <f>ROUND([1]Sheet1!G12,1)</f>
        <v>7.7</v>
      </c>
      <c r="C9" s="27">
        <f t="shared" si="0"/>
        <v>1</v>
      </c>
      <c r="D9" s="26">
        <f>ROUND([1]Sheet1!H12,1)</f>
        <v>62.1</v>
      </c>
      <c r="E9" s="27">
        <f t="shared" si="1"/>
        <v>4</v>
      </c>
      <c r="F9" s="28">
        <f>[2]Sheet1!$B13/10000</f>
        <v>151.1606</v>
      </c>
      <c r="G9" s="26">
        <f>ROUND([2]Sheet1!$F13,1)</f>
        <v>13.9</v>
      </c>
      <c r="H9" s="27">
        <f t="shared" si="2"/>
        <v>3</v>
      </c>
      <c r="I9" s="26">
        <f>[2]Sheet1!$C13/10000</f>
        <v>97.6462</v>
      </c>
      <c r="J9" s="26">
        <f t="shared" si="3"/>
        <v>64.6</v>
      </c>
      <c r="K9" s="28">
        <f>[3]Sheet1!B12/10000</f>
        <v>67.3859373342788</v>
      </c>
      <c r="L9" s="26">
        <f>ROUND([3]Sheet1!C12,1)</f>
        <v>11.1</v>
      </c>
      <c r="M9" s="27">
        <f t="shared" si="4"/>
        <v>1</v>
      </c>
      <c r="N9" s="28">
        <f>[4]Sheet1!B$16/10000</f>
        <v>9.1987</v>
      </c>
      <c r="O9" s="26">
        <f>ROUND([4]Sheet1!C$16,1)</f>
        <v>14.6</v>
      </c>
      <c r="P9" s="27">
        <f t="shared" si="5"/>
        <v>2</v>
      </c>
      <c r="Q9" s="28">
        <f>[4]Sheet1!D$16/10000</f>
        <v>5.4274</v>
      </c>
      <c r="R9" s="52">
        <f>ROUND([4]Sheet1!E$16,1)</f>
        <v>1.3</v>
      </c>
      <c r="S9" s="53">
        <f t="shared" si="6"/>
        <v>3</v>
      </c>
      <c r="T9" s="3"/>
    </row>
    <row r="10" s="2" customFormat="1" ht="30" customHeight="1" spans="1:20">
      <c r="A10" s="25" t="s">
        <v>20</v>
      </c>
      <c r="B10" s="26">
        <f>ROUND([1]Sheet1!G13,1)</f>
        <v>5</v>
      </c>
      <c r="C10" s="27">
        <f t="shared" si="0"/>
        <v>5</v>
      </c>
      <c r="D10" s="26">
        <f>ROUND([1]Sheet1!H13,1)</f>
        <v>59.3</v>
      </c>
      <c r="E10" s="27">
        <f t="shared" si="1"/>
        <v>6</v>
      </c>
      <c r="F10" s="28">
        <f>[2]Sheet1!$B14/10000</f>
        <v>192.6343</v>
      </c>
      <c r="G10" s="26">
        <f>ROUND([2]Sheet1!$F14,1)</f>
        <v>14.1</v>
      </c>
      <c r="H10" s="27">
        <f t="shared" si="2"/>
        <v>1</v>
      </c>
      <c r="I10" s="26">
        <f>[2]Sheet1!$C14/10000</f>
        <v>62.5678</v>
      </c>
      <c r="J10" s="26">
        <f t="shared" si="3"/>
        <v>32.5</v>
      </c>
      <c r="K10" s="28">
        <f>[3]Sheet1!B13/10000</f>
        <v>59.8047168520974</v>
      </c>
      <c r="L10" s="26">
        <f>ROUND([3]Sheet1!C13,1)</f>
        <v>10.2</v>
      </c>
      <c r="M10" s="27">
        <f t="shared" si="4"/>
        <v>5</v>
      </c>
      <c r="N10" s="28">
        <f>[4]Sheet1!B$15/10000</f>
        <v>14.1567</v>
      </c>
      <c r="O10" s="26">
        <f>ROUND([4]Sheet1!C$15,1)</f>
        <v>12.8</v>
      </c>
      <c r="P10" s="27">
        <f t="shared" si="5"/>
        <v>3</v>
      </c>
      <c r="Q10" s="28">
        <f>[4]Sheet1!D$15/10000</f>
        <v>8.7148</v>
      </c>
      <c r="R10" s="52">
        <f>ROUND([4]Sheet1!E$15,1)</f>
        <v>-7.5</v>
      </c>
      <c r="S10" s="53">
        <f t="shared" si="6"/>
        <v>6</v>
      </c>
      <c r="T10" s="3"/>
    </row>
    <row r="11" s="2" customFormat="1" ht="30" customHeight="1" spans="1:20">
      <c r="A11" s="19" t="s">
        <v>21</v>
      </c>
      <c r="B11" s="33">
        <f>ROUND([1]Sheet1!G14,1)</f>
        <v>6.9</v>
      </c>
      <c r="C11" s="34">
        <f t="shared" si="0"/>
        <v>2</v>
      </c>
      <c r="D11" s="33">
        <f>ROUND([1]Sheet1!H14,1)</f>
        <v>68.8</v>
      </c>
      <c r="E11" s="34">
        <f t="shared" si="1"/>
        <v>2</v>
      </c>
      <c r="F11" s="35">
        <f>[2]Sheet1!$B15/10000</f>
        <v>143.7773</v>
      </c>
      <c r="G11" s="33">
        <f>ROUND([2]Sheet1!$F15,1)</f>
        <v>13.9</v>
      </c>
      <c r="H11" s="34">
        <f t="shared" si="2"/>
        <v>3</v>
      </c>
      <c r="I11" s="33">
        <f>[2]Sheet1!$C15/10000</f>
        <v>44.4822</v>
      </c>
      <c r="J11" s="33">
        <f t="shared" si="3"/>
        <v>30.9</v>
      </c>
      <c r="K11" s="35">
        <f>[3]Sheet1!B14/10000</f>
        <v>47.2992173543715</v>
      </c>
      <c r="L11" s="33">
        <f>ROUND([3]Sheet1!C14,1)</f>
        <v>10.7</v>
      </c>
      <c r="M11" s="34">
        <f t="shared" si="4"/>
        <v>3</v>
      </c>
      <c r="N11" s="35">
        <f>[4]Sheet1!B$18/10000</f>
        <v>7.2195</v>
      </c>
      <c r="O11" s="33">
        <f>ROUND([4]Sheet1!C$18,1)</f>
        <v>6.6</v>
      </c>
      <c r="P11" s="34">
        <f t="shared" si="5"/>
        <v>4</v>
      </c>
      <c r="Q11" s="35">
        <f>[4]Sheet1!D$18/10000</f>
        <v>4.8691</v>
      </c>
      <c r="R11" s="56">
        <f>ROUND([4]Sheet1!E$18,1)</f>
        <v>7.5</v>
      </c>
      <c r="S11" s="57">
        <f t="shared" si="6"/>
        <v>2</v>
      </c>
      <c r="T11" s="3"/>
    </row>
    <row r="12" s="1" customFormat="1" ht="30" customHeight="1" spans="1:20">
      <c r="A12" s="36" t="s">
        <v>22</v>
      </c>
      <c r="B12" s="37"/>
      <c r="C12" s="37"/>
      <c r="D12" s="37"/>
      <c r="E12" s="37"/>
      <c r="F12" s="38">
        <f>[2]Sheet1!$B19/10000</f>
        <v>83.2972</v>
      </c>
      <c r="G12" s="37">
        <f>ROUND([2]Sheet1!$F19,1)</f>
        <v>31</v>
      </c>
      <c r="H12" s="37"/>
      <c r="I12" s="37">
        <f>[2]Sheet1!$C19/10000</f>
        <v>16.7984</v>
      </c>
      <c r="J12" s="37">
        <f t="shared" si="3"/>
        <v>20.2</v>
      </c>
      <c r="K12" s="38">
        <f>[3]Sheet1!B18/10000</f>
        <v>15.41681</v>
      </c>
      <c r="L12" s="37">
        <f>ROUND([3]Sheet1!C18,1)</f>
        <v>10.7</v>
      </c>
      <c r="M12" s="37"/>
      <c r="N12" s="38">
        <f>[4]Sheet1!B$10/10000</f>
        <v>5.6498</v>
      </c>
      <c r="O12" s="37">
        <f>ROUND([4]Sheet1!C$10,1)</f>
        <v>21.1</v>
      </c>
      <c r="P12" s="37"/>
      <c r="Q12" s="38">
        <f>[4]Sheet1!D$10/10000</f>
        <v>3.093</v>
      </c>
      <c r="R12" s="37">
        <f>ROUND([4]Sheet1!E$10,1)</f>
        <v>28.1</v>
      </c>
      <c r="S12" s="51"/>
      <c r="T12" s="3"/>
    </row>
    <row r="13" s="2" customFormat="1" ht="65.25" customHeight="1" spans="1:18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0">
      <c r="A14" s="4" t="s">
        <v>23</v>
      </c>
      <c r="G14" s="7"/>
      <c r="H14" s="7"/>
      <c r="I14" s="7"/>
      <c r="J14" s="7"/>
    </row>
    <row r="15" spans="7:10">
      <c r="G15" s="7"/>
      <c r="H15" s="7"/>
      <c r="I15" s="7"/>
      <c r="J15" s="7"/>
    </row>
    <row r="16" spans="7:10">
      <c r="G16" s="7"/>
      <c r="H16" s="7"/>
      <c r="I16" s="7"/>
      <c r="J16" s="7"/>
    </row>
    <row r="17" spans="7:10">
      <c r="G17" s="7"/>
      <c r="H17" s="7"/>
      <c r="I17" s="7"/>
      <c r="J17" s="7"/>
    </row>
    <row r="18" spans="7:10">
      <c r="G18" s="7"/>
      <c r="H18" s="7"/>
      <c r="I18" s="7"/>
      <c r="J18" s="7"/>
    </row>
    <row r="19" spans="7:10">
      <c r="G19" s="7"/>
      <c r="H19" s="7"/>
      <c r="I19" s="7"/>
      <c r="J19" s="7"/>
    </row>
    <row r="20" spans="7:10">
      <c r="G20" s="7"/>
      <c r="H20" s="7"/>
      <c r="I20" s="7"/>
      <c r="J20" s="7"/>
    </row>
    <row r="21" spans="7:10">
      <c r="G21" s="7"/>
      <c r="H21" s="7"/>
      <c r="I21" s="7"/>
      <c r="J21" s="7"/>
    </row>
    <row r="22" spans="7:10">
      <c r="G22" s="7"/>
      <c r="H22" s="7"/>
      <c r="I22" s="7"/>
      <c r="J22" s="7"/>
    </row>
    <row r="23" spans="7:10">
      <c r="G23" s="7"/>
      <c r="H23" s="7"/>
      <c r="I23" s="7"/>
      <c r="J23" s="7"/>
    </row>
    <row r="24" spans="7:10">
      <c r="G24" s="7"/>
      <c r="H24" s="7"/>
      <c r="I24" s="7"/>
      <c r="J24" s="7"/>
    </row>
    <row r="25" spans="7:10">
      <c r="G25" s="7"/>
      <c r="H25" s="7"/>
      <c r="I25" s="7"/>
      <c r="J25" s="7"/>
    </row>
    <row r="26" spans="7:10">
      <c r="G26" s="7"/>
      <c r="H26" s="7"/>
      <c r="I26" s="7"/>
      <c r="J26" s="7"/>
    </row>
    <row r="27" spans="7:10">
      <c r="G27" s="7"/>
      <c r="H27" s="7"/>
      <c r="I27" s="7"/>
      <c r="J27" s="7"/>
    </row>
    <row r="28" spans="7:10">
      <c r="G28" s="7"/>
      <c r="H28" s="7"/>
      <c r="I28" s="7"/>
      <c r="J28" s="7"/>
    </row>
    <row r="29" spans="7:10">
      <c r="G29" s="7"/>
      <c r="H29" s="7"/>
      <c r="I29" s="7"/>
      <c r="J29" s="7"/>
    </row>
    <row r="30" spans="7:10">
      <c r="G30" s="7"/>
      <c r="H30" s="7"/>
      <c r="I30" s="7"/>
      <c r="J30" s="7"/>
    </row>
    <row r="31" spans="7:10">
      <c r="G31" s="7"/>
      <c r="H31" s="7"/>
      <c r="I31" s="7"/>
      <c r="J31" s="7"/>
    </row>
    <row r="32" spans="7:10">
      <c r="G32" s="7"/>
      <c r="H32" s="7"/>
      <c r="I32" s="7"/>
      <c r="J32" s="7"/>
    </row>
    <row r="33" spans="7:10">
      <c r="G33" s="7"/>
      <c r="H33" s="7"/>
      <c r="I33" s="7"/>
      <c r="J33" s="7"/>
    </row>
    <row r="34" spans="7:10">
      <c r="G34" s="7"/>
      <c r="H34" s="7"/>
      <c r="I34" s="7"/>
      <c r="J34" s="7"/>
    </row>
    <row r="35" spans="7:10">
      <c r="G35" s="7"/>
      <c r="H35" s="7"/>
      <c r="I35" s="7"/>
      <c r="J35" s="7"/>
    </row>
    <row r="36" spans="7:10">
      <c r="G36" s="7"/>
      <c r="H36" s="7"/>
      <c r="I36" s="7"/>
      <c r="J36" s="7"/>
    </row>
    <row r="37" spans="7:10">
      <c r="G37" s="7"/>
      <c r="H37" s="7"/>
      <c r="I37" s="7"/>
      <c r="J37" s="7"/>
    </row>
    <row r="38" spans="7:10">
      <c r="G38" s="7"/>
      <c r="H38" s="7"/>
      <c r="I38" s="7"/>
      <c r="J38" s="7"/>
    </row>
    <row r="39" spans="7:10">
      <c r="G39" s="7"/>
      <c r="H39" s="7"/>
      <c r="I39" s="7"/>
      <c r="J39" s="7"/>
    </row>
  </sheetData>
  <mergeCells count="12">
    <mergeCell ref="A1:R1"/>
    <mergeCell ref="K2:L2"/>
    <mergeCell ref="Q2:R2"/>
    <mergeCell ref="B3:C3"/>
    <mergeCell ref="D3:E3"/>
    <mergeCell ref="F3:H3"/>
    <mergeCell ref="I3:J3"/>
    <mergeCell ref="K3:M3"/>
    <mergeCell ref="N3:P3"/>
    <mergeCell ref="Q3:S3"/>
    <mergeCell ref="A13:R13"/>
    <mergeCell ref="A3:A4"/>
  </mergeCells>
  <printOptions horizontalCentered="1"/>
  <pageMargins left="0.393055555555556" right="0.393055555555556" top="0.511805555555556" bottom="0.432638888888889" header="0.471527777777778" footer="0.511805555555556"/>
  <pageSetup paperSize="9" scale="77" firstPageNumber="4294963191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县市2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xiekang</dc:creator>
  <cp:lastModifiedBy>Administrator</cp:lastModifiedBy>
  <dcterms:created xsi:type="dcterms:W3CDTF">2017-09-18T00:39:00Z</dcterms:created>
  <dcterms:modified xsi:type="dcterms:W3CDTF">2017-09-18T01:27:03Z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